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lient Summary" sheetId="1" state="visible" r:id="rId1"/>
    <sheet name="Trade Breakdown" sheetId="2" state="visible" r:id="rId2"/>
    <sheet name="Scope Estimate" sheetId="3" state="visible" r:id="rId3"/>
    <sheet name="Scope Estimate Detail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$#,##0.00"/>
    <numFmt numFmtId="166" formatCode="0.0%"/>
  </numFmts>
  <fonts count="19">
    <font>
      <name val="Carlito"/>
      <color rgb="FF000000"/>
      <sz val="11"/>
      <scheme val="minor"/>
    </font>
    <font>
      <name val="Carlito"/>
      <b val="1"/>
      <color rgb="FFFFFFFF"/>
      <sz val="15"/>
    </font>
    <font>
      <name val="Arial"/>
      <b val="1"/>
      <color rgb="FFFFFFFF"/>
      <sz val="18"/>
    </font>
    <font>
      <name val="Carlito"/>
      <i val="1"/>
      <color rgb="FFFFFFFF"/>
      <sz val="9"/>
    </font>
    <font>
      <name val="Arial"/>
      <color rgb="FFFFFFFF"/>
      <sz val="10"/>
    </font>
    <font>
      <name val="Arial"/>
      <b val="1"/>
      <color theme="1"/>
      <sz val="10"/>
    </font>
    <font>
      <name val="Carlito"/>
      <color theme="1"/>
      <sz val="11"/>
    </font>
    <font>
      <name val="Arial"/>
      <color theme="1"/>
      <sz val="10"/>
    </font>
    <font>
      <name val="Arial"/>
      <color theme="1"/>
      <sz val="11"/>
    </font>
    <font>
      <name val="Carlito"/>
      <b val="1"/>
      <color rgb="FFFFFFFF"/>
      <sz val="11"/>
    </font>
    <font>
      <name val="Arial"/>
      <b val="1"/>
      <color rgb="FFFFFFFF"/>
      <sz val="11"/>
    </font>
    <font>
      <name val="Carlito"/>
      <b val="1"/>
      <color rgb="FFFFFFFF"/>
      <sz val="9"/>
    </font>
    <font>
      <name val="Arial"/>
      <color rgb="FF1F2937"/>
      <sz val="10"/>
    </font>
    <font>
      <name val="Arial"/>
      <color rgb="FF1F2937"/>
      <sz val="9"/>
    </font>
    <font>
      <name val="Arial"/>
      <b val="1"/>
      <color rgb="FF183A5A"/>
      <sz val="22"/>
    </font>
    <font>
      <name val="Arial"/>
      <b val="1"/>
      <color rgb="FF183A5A"/>
      <sz val="30"/>
    </font>
    <font>
      <name val="Arial"/>
      <b val="1"/>
      <color rgb="FFC74646"/>
      <sz val="11"/>
    </font>
    <font>
      <name val="Arial"/>
      <i val="1"/>
      <color rgb="FF6B7280"/>
      <sz val="9"/>
    </font>
    <font>
      <name val="Carlito"/>
      <i val="1"/>
      <color rgb="FF1F2937"/>
      <sz val="9"/>
    </font>
  </fonts>
  <fills count="9">
    <fill>
      <patternFill/>
    </fill>
    <fill>
      <patternFill patternType="lightGray"/>
    </fill>
    <fill>
      <patternFill patternType="solid">
        <fgColor rgb="FF183A5A"/>
        <bgColor rgb="FF183A5A"/>
      </patternFill>
    </fill>
    <fill>
      <patternFill patternType="solid">
        <fgColor rgb="FF2E5879"/>
        <bgColor rgb="FF2E5879"/>
      </patternFill>
    </fill>
    <fill>
      <patternFill patternType="solid">
        <fgColor rgb="FF1F8F84"/>
        <bgColor rgb="FF1F8F84"/>
      </patternFill>
    </fill>
    <fill>
      <patternFill patternType="solid">
        <fgColor rgb="FFD9AB45"/>
        <bgColor rgb="FFD9AB45"/>
      </patternFill>
    </fill>
    <fill>
      <patternFill patternType="solid">
        <fgColor rgb="FFEAF2F8"/>
        <bgColor rgb="FFEAF2F8"/>
      </patternFill>
    </fill>
    <fill>
      <patternFill patternType="solid">
        <fgColor rgb="FFE5F3F0"/>
        <bgColor rgb="FFE5F3F0"/>
      </patternFill>
    </fill>
    <fill>
      <patternFill patternType="solid">
        <fgColor rgb="FFFFF4D6"/>
        <bgColor rgb="FFFFF4D6"/>
      </patternFill>
    </fill>
  </fills>
  <borders count="1">
    <border/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0" fontId="7" fillId="0" borderId="0" applyAlignment="1" pivotButton="0" quotePrefix="1" xfId="0">
      <alignment vertical="center"/>
    </xf>
    <xf numFmtId="0" fontId="8" fillId="0" borderId="0" applyAlignment="1" pivotButton="0" quotePrefix="0" xfId="0">
      <alignment vertical="center"/>
    </xf>
    <xf numFmtId="0" fontId="9" fillId="3" borderId="0" applyAlignment="1" pivotButton="0" quotePrefix="0" xfId="0">
      <alignment vertical="center"/>
    </xf>
    <xf numFmtId="0" fontId="10" fillId="3" borderId="0" applyAlignment="1" pivotButton="0" quotePrefix="0" xfId="0">
      <alignment vertical="center"/>
    </xf>
    <xf numFmtId="0" fontId="11" fillId="4" borderId="0" applyAlignment="1" pivotButton="0" quotePrefix="0" xfId="0">
      <alignment horizontal="center" vertical="center" wrapText="1"/>
    </xf>
    <xf numFmtId="0" fontId="10" fillId="2" borderId="0" applyAlignment="1" pivotButton="0" quotePrefix="0" xfId="0">
      <alignment horizontal="center" vertical="center"/>
    </xf>
    <xf numFmtId="0" fontId="11" fillId="4" borderId="0" applyAlignment="1" pivotButton="0" quotePrefix="0" xfId="0">
      <alignment horizontal="center" vertical="center"/>
    </xf>
    <xf numFmtId="0" fontId="10" fillId="4" borderId="0" applyAlignment="1" pivotButton="0" quotePrefix="0" xfId="0">
      <alignment horizontal="center" vertical="center"/>
    </xf>
    <xf numFmtId="0" fontId="10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164" fontId="14" fillId="6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 wrapText="1"/>
    </xf>
    <xf numFmtId="164" fontId="12" fillId="0" borderId="0" applyAlignment="1" pivotButton="0" quotePrefix="0" xfId="0">
      <alignment vertical="center"/>
    </xf>
    <xf numFmtId="164" fontId="6" fillId="0" borderId="0" applyAlignment="1" pivotButton="0" quotePrefix="0" xfId="0">
      <alignment vertical="center"/>
    </xf>
    <xf numFmtId="2" fontId="13" fillId="0" borderId="0" applyAlignment="1" pivotButton="0" quotePrefix="0" xfId="0">
      <alignment vertical="center"/>
    </xf>
    <xf numFmtId="164" fontId="14" fillId="7" borderId="0" applyAlignment="1" pivotButton="0" quotePrefix="0" xfId="0">
      <alignment horizontal="center" vertical="center"/>
    </xf>
    <xf numFmtId="0" fontId="13" fillId="0" borderId="0" applyAlignment="1" pivotButton="0" quotePrefix="0" xfId="0">
      <alignment vertical="center"/>
    </xf>
    <xf numFmtId="165" fontId="13" fillId="0" borderId="0" applyAlignment="1" pivotButton="0" quotePrefix="0" xfId="0">
      <alignment vertical="center"/>
    </xf>
    <xf numFmtId="164" fontId="14" fillId="8" borderId="0" applyAlignment="1" pivotButton="0" quotePrefix="0" xfId="0">
      <alignment horizontal="center" vertical="center"/>
    </xf>
    <xf numFmtId="165" fontId="13" fillId="0" borderId="0" applyAlignment="1" pivotButton="0" quotePrefix="0" xfId="0">
      <alignment vertical="center"/>
    </xf>
    <xf numFmtId="164" fontId="15" fillId="7" borderId="0" applyAlignment="1" pivotButton="0" quotePrefix="0" xfId="0">
      <alignment horizontal="center" vertical="center"/>
    </xf>
    <xf numFmtId="0" fontId="9" fillId="2" borderId="0" applyAlignment="1" pivotButton="0" quotePrefix="0" xfId="0">
      <alignment vertical="center"/>
    </xf>
    <xf numFmtId="0" fontId="10" fillId="5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center" vertical="center"/>
    </xf>
    <xf numFmtId="166" fontId="14" fillId="8" borderId="0" applyAlignment="1" pivotButton="0" quotePrefix="0" xfId="0">
      <alignment horizontal="center" vertical="center"/>
    </xf>
    <xf numFmtId="164" fontId="9" fillId="2" borderId="0" applyAlignment="1" pivotButton="0" quotePrefix="0" xfId="0">
      <alignment vertical="center"/>
    </xf>
    <xf numFmtId="166" fontId="14" fillId="6" borderId="0" applyAlignment="1" pivotButton="0" quotePrefix="0" xfId="0">
      <alignment horizontal="center" vertical="center"/>
    </xf>
    <xf numFmtId="0" fontId="16" fillId="8" borderId="0" applyAlignment="1" pivotButton="0" quotePrefix="0" xfId="0">
      <alignment horizontal="center" vertical="center" wrapText="1"/>
    </xf>
    <xf numFmtId="0" fontId="17" fillId="6" borderId="0" applyAlignment="1" pivotButton="0" quotePrefix="0" xfId="0">
      <alignment horizontal="center" vertical="center" wrapText="1"/>
    </xf>
    <xf numFmtId="166" fontId="12" fillId="0" borderId="0" applyAlignment="1" pivotButton="0" quotePrefix="0" xfId="0">
      <alignment vertical="center"/>
    </xf>
    <xf numFmtId="0" fontId="9" fillId="2" borderId="0" applyAlignment="1" pivotButton="0" quotePrefix="0" xfId="0">
      <alignment vertical="center"/>
    </xf>
    <xf numFmtId="164" fontId="13" fillId="0" borderId="0" applyAlignment="1" pivotButton="0" quotePrefix="0" xfId="0">
      <alignment vertical="center"/>
    </xf>
    <xf numFmtId="165" fontId="13" fillId="8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166" fontId="9" fillId="2" borderId="0" applyAlignment="1" pivotButton="0" quotePrefix="0" xfId="0">
      <alignment vertical="center"/>
    </xf>
    <xf numFmtId="0" fontId="18" fillId="8" borderId="0" applyAlignment="1" pivotButton="0" quotePrefix="0" xfId="0">
      <alignment vertical="center" wrapText="1"/>
    </xf>
    <xf numFmtId="165" fontId="9" fillId="2" borderId="0" applyAlignment="1" pivotButton="0" quotePrefix="0" xfId="0">
      <alignment vertical="center"/>
    </xf>
    <xf numFmtId="0" fontId="18" fillId="8" borderId="0" applyAlignment="1" pivotButton="0" quotePrefix="0" xfId="0">
      <alignment vertical="center" wrapText="1"/>
    </xf>
    <xf numFmtId="166" fontId="13" fillId="0" borderId="0" applyAlignment="1" pivotButton="0" quotePrefix="0" xfId="0">
      <alignment vertical="center"/>
    </xf>
    <xf numFmtId="164" fontId="13" fillId="8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Normal" xfId="0" builtinId="0"/>
  </cellStyles>
  <dxfs count="1">
    <dxf>
      <font/>
      <fill>
        <patternFill patternType="solid">
          <fgColor rgb="FFEAF2F8"/>
          <bgColor rgb="FFEAF2F8"/>
        </patternFill>
      </fill>
      <border/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ColWidth="12.63" defaultRowHeight="15" customHeight="1"/>
  <cols>
    <col width="18" customWidth="1" style="51" min="1" max="9"/>
  </cols>
  <sheetData>
    <row r="1" ht="31.5" customHeight="1" s="51">
      <c r="A1" s="2" t="inlineStr">
        <is>
          <t>AIRCRAFT HANGARS (5 UNITS) - METAL FRAMING - CLIENT BID SUMMARY</t>
        </is>
      </c>
    </row>
    <row r="2" ht="31.5" customHeight="1" s="51"/>
    <row r="3">
      <c r="A3" s="4" t="inlineStr">
        <is>
          <t>Texas | 21,900 SF</t>
        </is>
      </c>
    </row>
    <row r="4">
      <c r="A4" s="6" t="inlineStr">
        <is>
          <t>Prepared By</t>
        </is>
      </c>
      <c r="B4" s="8" t="inlineStr">
        <is>
          <t>Apex Estimating &amp; Bid Services</t>
        </is>
      </c>
      <c r="C4" s="6" t="inlineStr"/>
      <c r="D4" s="8" t="inlineStr"/>
      <c r="E4" s="6" t="inlineStr">
        <is>
          <t>Phone</t>
        </is>
      </c>
      <c r="F4" s="9" t="inlineStr">
        <is>
          <t>(207) 332-2259</t>
        </is>
      </c>
      <c r="G4" s="10" t="n"/>
      <c r="H4" s="10" t="n"/>
      <c r="I4" s="10" t="n"/>
    </row>
    <row r="5">
      <c r="A5" s="12" t="inlineStr">
        <is>
          <t>CONTRACT PRICE AT A GLANCE</t>
        </is>
      </c>
    </row>
    <row r="6">
      <c r="A6" s="14" t="inlineStr">
        <is>
          <t>DIRECT COST</t>
        </is>
      </c>
      <c r="D6" s="16" t="inlineStr">
        <is>
          <t>OVERHEAD &amp; PROFIT</t>
        </is>
      </c>
      <c r="G6" s="33" t="inlineStr">
        <is>
          <t>8% CONTINGENCY</t>
        </is>
      </c>
    </row>
    <row r="7">
      <c r="A7" s="21">
        <f>SUM('Scope Estimate Detail'!N5:N6)</f>
        <v/>
      </c>
      <c r="D7" s="26">
        <f>SUM('Scope Estimate Detail'!O5:O6)</f>
        <v/>
      </c>
      <c r="G7" s="29">
        <f>SUM('Scope Estimate Detail'!Q5:Q6)</f>
        <v/>
      </c>
    </row>
    <row r="8"/>
    <row r="9"/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</row>
    <row r="11">
      <c r="A11" s="14" t="inlineStr">
        <is>
          <t>FINAL CONSTRUCTION CONTRACT</t>
        </is>
      </c>
    </row>
    <row r="12">
      <c r="A12" s="31">
        <f>SUM('Scope Estimate Detail'!R5:R6)</f>
        <v/>
      </c>
    </row>
    <row r="13"/>
    <row r="14"/>
    <row r="15"/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2" t="inlineStr">
        <is>
          <t>MARKUPS AND RESERVE PERCENTAGES</t>
        </is>
      </c>
    </row>
    <row r="18">
      <c r="A18" s="16" t="inlineStr">
        <is>
          <t>OVERHEAD &amp; PROFIT</t>
        </is>
      </c>
      <c r="D18" s="33" t="inlineStr">
        <is>
          <t>CONTINGENCY</t>
        </is>
      </c>
      <c r="G18" s="34" t="inlineStr">
        <is>
          <t>MATERIAL SALES TAX</t>
        </is>
      </c>
    </row>
    <row r="19">
      <c r="A19" s="35" t="n">
        <v>0.18</v>
      </c>
      <c r="D19" s="35" t="n">
        <v>0.08</v>
      </c>
      <c r="G19" s="37" t="n">
        <v>0.083</v>
      </c>
    </row>
    <row r="20"/>
    <row r="21" ht="15.75" customHeight="1" s="51"/>
    <row r="22" ht="15.75" customHeight="1" s="51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 ht="15.75" customHeight="1" s="51">
      <c r="A23" s="12" t="n"/>
    </row>
    <row r="24" ht="15.75" customHeight="1" s="51">
      <c r="A24" s="38" t="n"/>
    </row>
    <row r="25" ht="15.75" customHeight="1" s="51"/>
    <row r="26" ht="15.75" customHeight="1" s="51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 ht="15.75" customHeight="1" s="51">
      <c r="A27" s="39" t="inlineStr">
        <is>
          <t>Material selections are included up to 105% of the stated material allowance. The 5% selection allowance is included within contingency and does not increase the contract price.</t>
        </is>
      </c>
    </row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  <row r="971" ht="15.75" customHeight="1" s="51"/>
    <row r="972" ht="15.75" customHeight="1" s="51"/>
    <row r="973" ht="15.75" customHeight="1" s="51"/>
    <row r="974" ht="15.75" customHeight="1" s="51"/>
    <row r="975" ht="15.75" customHeight="1" s="51"/>
    <row r="976" ht="15.75" customHeight="1" s="51"/>
    <row r="977" ht="15.75" customHeight="1" s="51"/>
    <row r="978" ht="15.75" customHeight="1" s="51"/>
    <row r="979" ht="15.75" customHeight="1" s="51"/>
    <row r="980" ht="15.75" customHeight="1" s="51"/>
    <row r="981" ht="15.75" customHeight="1" s="51"/>
    <row r="982" ht="15.75" customHeight="1" s="51"/>
    <row r="983" ht="15.75" customHeight="1" s="51"/>
    <row r="984" ht="15.75" customHeight="1" s="51"/>
    <row r="985" ht="15.75" customHeight="1" s="51"/>
    <row r="986" ht="15.75" customHeight="1" s="51"/>
    <row r="987" ht="15.75" customHeight="1" s="51"/>
    <row r="988" ht="15.75" customHeight="1" s="51"/>
    <row r="989" ht="15.75" customHeight="1" s="51"/>
    <row r="990" ht="15.75" customHeight="1" s="51"/>
    <row r="991" ht="15.75" customHeight="1" s="51"/>
    <row r="992" ht="15.75" customHeight="1" s="51"/>
    <row r="993" ht="15.75" customHeight="1" s="51"/>
    <row r="994" ht="15.75" customHeight="1" s="51"/>
    <row r="995" ht="15.75" customHeight="1" s="51"/>
    <row r="996" ht="15.75" customHeight="1" s="51"/>
    <row r="997" ht="15.75" customHeight="1" s="51"/>
    <row r="998" ht="15.75" customHeight="1" s="51"/>
    <row r="999" ht="15.75" customHeight="1" s="51"/>
    <row r="1000" ht="15.75" customHeight="1" s="51"/>
  </sheetData>
  <mergeCells count="21">
    <mergeCell ref="G6:I6"/>
    <mergeCell ref="G7:I9"/>
    <mergeCell ref="G18:I18"/>
    <mergeCell ref="A27:I27"/>
    <mergeCell ref="A18:C18"/>
    <mergeCell ref="A3:I3"/>
    <mergeCell ref="A7:C9"/>
    <mergeCell ref="D7:F9"/>
    <mergeCell ref="G19:I21"/>
    <mergeCell ref="A5:I5"/>
    <mergeCell ref="D18:F18"/>
    <mergeCell ref="A23:I23"/>
    <mergeCell ref="A1:I2"/>
    <mergeCell ref="A17:I17"/>
    <mergeCell ref="A24:I25"/>
    <mergeCell ref="A19:C21"/>
    <mergeCell ref="D19:F21"/>
    <mergeCell ref="A12:I15"/>
    <mergeCell ref="A11:I11"/>
    <mergeCell ref="A6:C6"/>
    <mergeCell ref="D6:F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ColWidth="12.63" defaultRowHeight="15" customHeight="1"/>
  <cols>
    <col width="30" customWidth="1" style="51" min="1" max="1"/>
    <col width="15" customWidth="1" style="51" min="2" max="3"/>
    <col width="14" customWidth="1" style="51" min="4" max="4"/>
    <col width="13" customWidth="1" style="51" min="5" max="5"/>
    <col width="17" customWidth="1" style="51" min="6" max="6"/>
    <col width="14" customWidth="1" style="51" min="7" max="7"/>
    <col width="17" customWidth="1" style="51" min="8" max="8"/>
    <col width="12" customWidth="1" style="51" min="9" max="9"/>
  </cols>
  <sheetData>
    <row r="1" ht="30" customHeight="1" s="51">
      <c r="A1" s="1" t="inlineStr">
        <is>
          <t>AIRCRAFT HANGARS (5 UNITS) - METAL FRAMING - CONTRACT PRICE BREAKDOWN BY TRADE</t>
        </is>
      </c>
    </row>
    <row r="2">
      <c r="A2" s="5" t="inlineStr">
        <is>
          <t>Texas</t>
        </is>
      </c>
    </row>
    <row r="3">
      <c r="A3" s="19" t="n"/>
      <c r="B3" s="19" t="n"/>
      <c r="C3" s="19" t="n"/>
      <c r="D3" s="19" t="n"/>
      <c r="E3" s="19" t="n"/>
      <c r="F3" s="19" t="n"/>
      <c r="G3" s="19" t="n"/>
      <c r="H3" s="19" t="n"/>
      <c r="I3" s="19" t="n"/>
    </row>
    <row r="4">
      <c r="A4" s="11" t="inlineStr">
        <is>
          <t>CONTRACT ALLOCATION BY TRADE</t>
        </is>
      </c>
    </row>
    <row r="5" ht="30" customHeight="1" s="51">
      <c r="A5" s="13" t="inlineStr">
        <is>
          <t>Trade</t>
        </is>
      </c>
      <c r="B5" s="13" t="inlineStr">
        <is>
          <t>Labor Cost</t>
        </is>
      </c>
      <c r="C5" s="13" t="inlineStr">
        <is>
          <t>Material Cost</t>
        </is>
      </c>
      <c r="D5" s="13" t="inlineStr">
        <is>
          <t>Material Tax</t>
        </is>
      </c>
      <c r="E5" s="13" t="inlineStr">
        <is>
          <t>OH&amp;P</t>
        </is>
      </c>
      <c r="F5" s="13" t="inlineStr">
        <is>
          <t>Before Contingency</t>
        </is>
      </c>
      <c r="G5" s="13" t="inlineStr">
        <is>
          <t>Contingency</t>
        </is>
      </c>
      <c r="H5" s="13" t="inlineStr">
        <is>
          <t>Contract Amount</t>
        </is>
      </c>
      <c r="I5" s="13" t="inlineStr">
        <is>
          <t>% of Contract</t>
        </is>
      </c>
    </row>
    <row r="6">
      <c r="A6" s="18" t="inlineStr">
        <is>
          <t>Metal Framing</t>
        </is>
      </c>
      <c r="B6" s="23">
        <f>IF(A6="","",SUMIF('Scope Estimate Detail'!$D$5:$D$6,A6,'Scope Estimate Detail'!$K$5:$K$6))</f>
        <v/>
      </c>
      <c r="C6" s="23">
        <f>IF(A6="","",SUMIF('Scope Estimate Detail'!$D$5:$D$6,A6,'Scope Estimate Detail'!$L$5:$L$6))</f>
        <v/>
      </c>
      <c r="D6" s="23">
        <f>IF(A6="","",SUMIF('Scope Estimate Detail'!$D$5:$D$6,A6,'Scope Estimate Detail'!$M$5:$M$6))</f>
        <v/>
      </c>
      <c r="E6" s="23">
        <f>IF(A6="","",SUMIF('Scope Estimate Detail'!$D$5:$D$6,A6,'Scope Estimate Detail'!$O$5:$O$6))</f>
        <v/>
      </c>
      <c r="F6" s="23">
        <f>IF(A6="","",SUMIF('Scope Estimate Detail'!$D$5:$D$6,A6,'Scope Estimate Detail'!$P$5:$P$6))</f>
        <v/>
      </c>
      <c r="G6" s="23">
        <f>IF(A6="","",SUMIF('Scope Estimate Detail'!$D$5:$D$6,A6,'Scope Estimate Detail'!$Q$5:$Q$6))</f>
        <v/>
      </c>
      <c r="H6" s="23">
        <f>IF(A6="","",SUMIF('Scope Estimate Detail'!$D$5:$D$6,A6,'Scope Estimate Detail'!$R$5:$R$6))</f>
        <v/>
      </c>
      <c r="I6" s="40">
        <f>IF(H6="","",IF($H$7=0,0,H6/$H$7))</f>
        <v/>
      </c>
    </row>
    <row r="7" ht="15.75" customHeight="1" s="51">
      <c r="A7" s="41" t="inlineStr">
        <is>
          <t>FINAL CONSTRUCTION CONTRACT</t>
        </is>
      </c>
      <c r="B7" s="36">
        <f>SUM(B6)</f>
        <v/>
      </c>
      <c r="C7" s="36">
        <f>SUM(C6)</f>
        <v/>
      </c>
      <c r="D7" s="36">
        <f>SUM(D6)</f>
        <v/>
      </c>
      <c r="E7" s="36">
        <f>SUM(E6)</f>
        <v/>
      </c>
      <c r="F7" s="36">
        <f>SUM(F6)</f>
        <v/>
      </c>
      <c r="G7" s="36">
        <f>SUM(G6)</f>
        <v/>
      </c>
      <c r="H7" s="36">
        <f>SUM(H6)</f>
        <v/>
      </c>
      <c r="I7" s="45">
        <f>IF(H7=0,0,1)</f>
        <v/>
      </c>
    </row>
    <row r="8" ht="15.75" customHeight="1" s="51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</row>
    <row r="9" ht="27.75" customHeight="1" s="51">
      <c r="A9" s="48" t="inlineStr">
        <is>
          <t>Pricing includes material tax, 18% overhead &amp; profit, and 8% contingency. Owner material selections are carried up to 105% of the stated material allowance; the 5% selection allowance is included within contingency.</t>
        </is>
      </c>
    </row>
    <row r="10" ht="15.75" customHeight="1" s="51"/>
    <row r="11" ht="15.75" customHeight="1" s="51"/>
    <row r="12" ht="15.75" customHeight="1" s="51"/>
    <row r="13" ht="15.75" customHeight="1" s="51"/>
    <row r="14" ht="15.75" customHeight="1" s="51"/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  <row r="965" ht="15.75" customHeight="1" s="51"/>
    <row r="966" ht="15.75" customHeight="1" s="51"/>
    <row r="967" ht="15.75" customHeight="1" s="51"/>
    <row r="968" ht="15.75" customHeight="1" s="51"/>
    <row r="969" ht="15.75" customHeight="1" s="51"/>
    <row r="970" ht="15.75" customHeight="1" s="51"/>
  </sheetData>
  <mergeCells count="4">
    <mergeCell ref="A1:I1"/>
    <mergeCell ref="A4:I4"/>
    <mergeCell ref="A2:I2"/>
    <mergeCell ref="A9:I9"/>
  </mergeCells>
  <conditionalFormatting sqref="A6:I6">
    <cfRule type="expression" priority="1" dxfId="0">
      <formula>MOD(ROW(),2)=0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selection activeCell="A1" sqref="A1"/>
    </sheetView>
  </sheetViews>
  <sheetFormatPr baseColWidth="8" defaultColWidth="12.63" defaultRowHeight="15" customHeight="1"/>
  <cols>
    <col width="20" customWidth="1" style="51" min="1" max="1"/>
    <col width="24" customWidth="1" style="51" min="2" max="2"/>
    <col width="38" customWidth="1" style="51" min="3" max="3"/>
    <col width="14" customWidth="1" style="51" min="4" max="5"/>
    <col width="13" customWidth="1" style="51" min="6" max="6"/>
    <col width="12" customWidth="1" style="51" min="7" max="7"/>
    <col width="17" customWidth="1" style="51" min="8" max="8"/>
    <col width="13" customWidth="1" style="51" min="9" max="9"/>
    <col width="17" customWidth="1" style="51" min="10" max="10"/>
    <col width="12" customWidth="1" style="51" min="11" max="11"/>
    <col width="20" customWidth="1" style="51" min="12" max="12"/>
  </cols>
  <sheetData>
    <row r="1" ht="30" customHeight="1" s="51">
      <c r="A1" s="1" t="inlineStr">
        <is>
          <t>AIRCRAFT HANGARS (5 UNITS) - METAL FRAMING - CLIENT BID SCOPE &amp; PRICING</t>
        </is>
      </c>
    </row>
    <row r="2">
      <c r="A2" s="3" t="inlineStr">
        <is>
          <t>Contract summary and major-category pricing. Detailed line items are carried in Scope Estimate Detail.</t>
        </is>
      </c>
    </row>
    <row r="3">
      <c r="A3" s="19" t="n"/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</row>
    <row r="4">
      <c r="A4" s="11" t="inlineStr">
        <is>
          <t>CONTRACT SUMMARY</t>
        </is>
      </c>
      <c r="E4" s="19" t="n"/>
      <c r="F4" s="19" t="n"/>
      <c r="G4" s="19" t="n"/>
      <c r="H4" s="19" t="n"/>
      <c r="I4" s="19" t="n"/>
      <c r="J4" s="19" t="n"/>
      <c r="K4" s="19" t="n"/>
      <c r="L4" s="19" t="n"/>
    </row>
    <row r="5">
      <c r="A5" s="15" t="inlineStr">
        <is>
          <t>Major Category</t>
        </is>
      </c>
      <c r="B5" s="15" t="inlineStr">
        <is>
          <t>Before Contingency</t>
        </is>
      </c>
      <c r="C5" s="15" t="inlineStr">
        <is>
          <t>Contingency</t>
        </is>
      </c>
      <c r="D5" s="15" t="inlineStr">
        <is>
          <t>Contract Amount</t>
        </is>
      </c>
      <c r="E5" s="19" t="n"/>
      <c r="F5" s="19" t="n"/>
      <c r="G5" s="19" t="n"/>
      <c r="H5" s="19" t="n"/>
      <c r="I5" s="19" t="n"/>
      <c r="J5" s="19" t="n"/>
      <c r="K5" s="19" t="n"/>
      <c r="L5" s="19" t="n"/>
    </row>
    <row r="6">
      <c r="A6" s="19" t="inlineStr">
        <is>
          <t>Architectural</t>
        </is>
      </c>
      <c r="B6" s="24">
        <f>IF(A6="","",SUMIF('Scope Estimate Detail'!$B$5:$B$6,A6,'Scope Estimate Detail'!$P$5:$P$6))</f>
        <v/>
      </c>
      <c r="C6" s="24">
        <f>IF(A6="","",SUMIF('Scope Estimate Detail'!$B$5:$B$6,A6,'Scope Estimate Detail'!$Q$5:$Q$6))</f>
        <v/>
      </c>
      <c r="D6" s="24">
        <f>IF(A6="","",SUMIF('Scope Estimate Detail'!$B$5:$B$6,A6,'Scope Estimate Detail'!$R$5:$R$6))</f>
        <v/>
      </c>
      <c r="E6" s="19" t="n"/>
      <c r="F6" s="19" t="n"/>
      <c r="G6" s="19" t="n"/>
      <c r="H6" s="19" t="n"/>
      <c r="I6" s="19" t="n"/>
      <c r="J6" s="19" t="n"/>
      <c r="K6" s="19" t="n"/>
      <c r="L6" s="19" t="n"/>
    </row>
    <row r="7">
      <c r="A7" s="41" t="inlineStr">
        <is>
          <t>FINAL CONTRACT TOTAL</t>
        </is>
      </c>
      <c r="B7" s="36">
        <f>SUM(B6)</f>
        <v/>
      </c>
      <c r="C7" s="36">
        <f>SUM(C6)</f>
        <v/>
      </c>
      <c r="D7" s="36">
        <f>SUM(D6)</f>
        <v/>
      </c>
      <c r="E7" s="19" t="n"/>
      <c r="F7" s="19" t="n"/>
      <c r="G7" s="19" t="n"/>
      <c r="H7" s="19" t="n"/>
      <c r="I7" s="19" t="n"/>
      <c r="J7" s="19" t="n"/>
      <c r="K7" s="19" t="n"/>
      <c r="L7" s="19" t="n"/>
    </row>
    <row r="8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</row>
    <row r="9">
      <c r="A9" s="11" t="inlineStr">
        <is>
          <t>MAJOR CATEGORY / TRADE SUMMARY</t>
        </is>
      </c>
    </row>
    <row r="10" ht="31.5" customHeight="1" s="51">
      <c r="A10" s="13" t="inlineStr">
        <is>
          <t>Scope Group</t>
        </is>
      </c>
      <c r="B10" s="13" t="inlineStr">
        <is>
          <t>Trade</t>
        </is>
      </c>
      <c r="C10" s="13" t="inlineStr">
        <is>
          <t>Scope Included</t>
        </is>
      </c>
      <c r="D10" s="13" t="inlineStr">
        <is>
          <t>Labor Cost</t>
        </is>
      </c>
      <c r="E10" s="13" t="inlineStr">
        <is>
          <t>Material Cost</t>
        </is>
      </c>
      <c r="F10" s="13" t="inlineStr">
        <is>
          <t>Material Tax</t>
        </is>
      </c>
      <c r="G10" s="13" t="inlineStr">
        <is>
          <t>OH&amp;P</t>
        </is>
      </c>
      <c r="H10" s="13" t="inlineStr">
        <is>
          <t>Before Contingency</t>
        </is>
      </c>
      <c r="I10" s="13" t="inlineStr">
        <is>
          <t>Contingency</t>
        </is>
      </c>
      <c r="J10" s="13" t="inlineStr">
        <is>
          <t>Contract Amount</t>
        </is>
      </c>
      <c r="K10" s="13" t="inlineStr">
        <is>
          <t>% of Contract</t>
        </is>
      </c>
      <c r="L10" s="13" t="inlineStr">
        <is>
          <t>Max Owner Material Price (+5%)</t>
        </is>
      </c>
    </row>
    <row r="11">
      <c r="A11" s="44" t="inlineStr">
        <is>
          <t>Architectural</t>
        </is>
      </c>
      <c r="B11" s="44" t="inlineStr">
        <is>
          <t>Metal Framing</t>
        </is>
      </c>
      <c r="C11" s="44" t="inlineStr">
        <is>
          <t>Wall metal framing and ceiling Z-girt/support framing</t>
        </is>
      </c>
      <c r="D11" s="42">
        <f>IF(A11="","",IF(B11="","",SUMIFS('Scope Estimate Detail'!$K$5:$K$6,'Scope Estimate Detail'!$B$5:$B$6,A11,'Scope Estimate Detail'!$D$5:$D$6,B11)))</f>
        <v/>
      </c>
      <c r="E11" s="42">
        <f>IF(A11="","",IF(B11="","",SUMIFS('Scope Estimate Detail'!$L$5:$L$6,'Scope Estimate Detail'!$B$5:$B$6,A11,'Scope Estimate Detail'!$D$5:$D$6,B11)))</f>
        <v/>
      </c>
      <c r="F11" s="42">
        <f>IF(A11="","",IF(B11="","",SUMIFS('Scope Estimate Detail'!$M$5:$M$6,'Scope Estimate Detail'!$B$5:$B$6,A11,'Scope Estimate Detail'!$D$5:$D$6,B11)))</f>
        <v/>
      </c>
      <c r="G11" s="42">
        <f>IF(A11="","",IF(B11="","",SUMIFS('Scope Estimate Detail'!$O$5:$O$6,'Scope Estimate Detail'!$B$5:$B$6,A11,'Scope Estimate Detail'!$D$5:$D$6,B11)))</f>
        <v/>
      </c>
      <c r="H11" s="42">
        <f>IF(A11="","",IF(B11="","",SUMIFS('Scope Estimate Detail'!$P$5:$P$6,'Scope Estimate Detail'!$B$5:$B$6,A11,'Scope Estimate Detail'!$D$5:$D$6,B11)))</f>
        <v/>
      </c>
      <c r="I11" s="42">
        <f>IF(A11="","",IF(B11="","",SUMIFS('Scope Estimate Detail'!$Q$5:$Q$6,'Scope Estimate Detail'!$B$5:$B$6,A11,'Scope Estimate Detail'!$D$5:$D$6,B11)))</f>
        <v/>
      </c>
      <c r="J11" s="42">
        <f>IF(A11="","",IF(B11="","",SUMIFS('Scope Estimate Detail'!$R$5:$R$6,'Scope Estimate Detail'!$B$5:$B$6,A11,'Scope Estimate Detail'!$D$5:$D$6,B11)))</f>
        <v/>
      </c>
      <c r="K11" s="49">
        <f>IF(J11="","",IF($J$12=0,0,J11/$J$12))</f>
        <v/>
      </c>
      <c r="L11" s="50">
        <f>IF(A11="","",IF(B11="","",SUMIFS('Scope Estimate Detail'!$S$5:$S$6,'Scope Estimate Detail'!$B$5:$B$6,A11,'Scope Estimate Detail'!$D$5:$D$6,B11)))</f>
        <v/>
      </c>
    </row>
    <row r="12" ht="15.75" customHeight="1" s="51">
      <c r="A12" s="41" t="inlineStr">
        <is>
          <t>FINAL CONSTRUCTION CONTRACT</t>
        </is>
      </c>
      <c r="J12" s="36">
        <f>SUM(J11)</f>
        <v/>
      </c>
      <c r="K12" s="45">
        <f>IF(J12=0,0,1)</f>
        <v/>
      </c>
      <c r="L12" s="36">
        <f>SUM(L11)</f>
        <v/>
      </c>
    </row>
    <row r="13" ht="15.75" customHeight="1" s="51">
      <c r="A13" s="19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19" t="n"/>
      <c r="L13" s="19" t="n"/>
    </row>
    <row r="14" ht="15.75" customHeight="1" s="51">
      <c r="A14" s="48" t="inlineStr">
        <is>
          <t>Material selection allowance is informational. It does not increase the contract amount and is covered by the project contingency.</t>
        </is>
      </c>
    </row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  <row r="802" ht="15.75" customHeight="1" s="51"/>
    <row r="803" ht="15.75" customHeight="1" s="51"/>
    <row r="804" ht="15.75" customHeight="1" s="51"/>
    <row r="805" ht="15.75" customHeight="1" s="51"/>
    <row r="806" ht="15.75" customHeight="1" s="51"/>
    <row r="807" ht="15.75" customHeight="1" s="51"/>
    <row r="808" ht="15.75" customHeight="1" s="51"/>
    <row r="809" ht="15.75" customHeight="1" s="51"/>
    <row r="810" ht="15.75" customHeight="1" s="51"/>
    <row r="811" ht="15.75" customHeight="1" s="51"/>
    <row r="812" ht="15.75" customHeight="1" s="51"/>
    <row r="813" ht="15.75" customHeight="1" s="51"/>
    <row r="814" ht="15.75" customHeight="1" s="51"/>
    <row r="815" ht="15.75" customHeight="1" s="51"/>
    <row r="816" ht="15.75" customHeight="1" s="51"/>
    <row r="817" ht="15.75" customHeight="1" s="51"/>
    <row r="818" ht="15.75" customHeight="1" s="51"/>
    <row r="819" ht="15.75" customHeight="1" s="51"/>
    <row r="820" ht="15.75" customHeight="1" s="51"/>
    <row r="821" ht="15.75" customHeight="1" s="51"/>
    <row r="822" ht="15.75" customHeight="1" s="51"/>
    <row r="823" ht="15.75" customHeight="1" s="51"/>
    <row r="824" ht="15.75" customHeight="1" s="51"/>
    <row r="825" ht="15.75" customHeight="1" s="51"/>
    <row r="826" ht="15.75" customHeight="1" s="51"/>
    <row r="827" ht="15.75" customHeight="1" s="51"/>
    <row r="828" ht="15.75" customHeight="1" s="51"/>
    <row r="829" ht="15.75" customHeight="1" s="51"/>
    <row r="830" ht="15.75" customHeight="1" s="51"/>
    <row r="831" ht="15.75" customHeight="1" s="51"/>
    <row r="832" ht="15.75" customHeight="1" s="51"/>
    <row r="833" ht="15.75" customHeight="1" s="51"/>
    <row r="834" ht="15.75" customHeight="1" s="51"/>
    <row r="835" ht="15.75" customHeight="1" s="51"/>
    <row r="836" ht="15.75" customHeight="1" s="51"/>
    <row r="837" ht="15.75" customHeight="1" s="51"/>
    <row r="838" ht="15.75" customHeight="1" s="51"/>
    <row r="839" ht="15.75" customHeight="1" s="51"/>
    <row r="840" ht="15.75" customHeight="1" s="51"/>
    <row r="841" ht="15.75" customHeight="1" s="51"/>
    <row r="842" ht="15.75" customHeight="1" s="51"/>
    <row r="843" ht="15.75" customHeight="1" s="51"/>
    <row r="844" ht="15.75" customHeight="1" s="51"/>
    <row r="845" ht="15.75" customHeight="1" s="51"/>
    <row r="846" ht="15.75" customHeight="1" s="51"/>
    <row r="847" ht="15.75" customHeight="1" s="51"/>
    <row r="848" ht="15.75" customHeight="1" s="51"/>
    <row r="849" ht="15.75" customHeight="1" s="51"/>
    <row r="850" ht="15.75" customHeight="1" s="51"/>
    <row r="851" ht="15.75" customHeight="1" s="51"/>
    <row r="852" ht="15.75" customHeight="1" s="51"/>
    <row r="853" ht="15.75" customHeight="1" s="51"/>
    <row r="854" ht="15.75" customHeight="1" s="51"/>
    <row r="855" ht="15.75" customHeight="1" s="51"/>
    <row r="856" ht="15.75" customHeight="1" s="51"/>
    <row r="857" ht="15.75" customHeight="1" s="51"/>
    <row r="858" ht="15.75" customHeight="1" s="51"/>
    <row r="859" ht="15.75" customHeight="1" s="51"/>
    <row r="860" ht="15.75" customHeight="1" s="51"/>
    <row r="861" ht="15.75" customHeight="1" s="51"/>
    <row r="862" ht="15.75" customHeight="1" s="51"/>
    <row r="863" ht="15.75" customHeight="1" s="51"/>
    <row r="864" ht="15.75" customHeight="1" s="51"/>
    <row r="865" ht="15.75" customHeight="1" s="51"/>
    <row r="866" ht="15.75" customHeight="1" s="51"/>
    <row r="867" ht="15.75" customHeight="1" s="51"/>
    <row r="868" ht="15.75" customHeight="1" s="51"/>
    <row r="869" ht="15.75" customHeight="1" s="51"/>
    <row r="870" ht="15.75" customHeight="1" s="51"/>
    <row r="871" ht="15.75" customHeight="1" s="51"/>
    <row r="872" ht="15.75" customHeight="1" s="51"/>
    <row r="873" ht="15.75" customHeight="1" s="51"/>
    <row r="874" ht="15.75" customHeight="1" s="51"/>
    <row r="875" ht="15.75" customHeight="1" s="51"/>
    <row r="876" ht="15.75" customHeight="1" s="51"/>
    <row r="877" ht="15.75" customHeight="1" s="51"/>
    <row r="878" ht="15.75" customHeight="1" s="51"/>
    <row r="879" ht="15.75" customHeight="1" s="51"/>
    <row r="880" ht="15.75" customHeight="1" s="51"/>
    <row r="881" ht="15.75" customHeight="1" s="51"/>
    <row r="882" ht="15.75" customHeight="1" s="51"/>
    <row r="883" ht="15.75" customHeight="1" s="51"/>
    <row r="884" ht="15.75" customHeight="1" s="51"/>
    <row r="885" ht="15.75" customHeight="1" s="51"/>
    <row r="886" ht="15.75" customHeight="1" s="51"/>
    <row r="887" ht="15.75" customHeight="1" s="51"/>
    <row r="888" ht="15.75" customHeight="1" s="51"/>
    <row r="889" ht="15.75" customHeight="1" s="51"/>
    <row r="890" ht="15.75" customHeight="1" s="51"/>
    <row r="891" ht="15.75" customHeight="1" s="51"/>
    <row r="892" ht="15.75" customHeight="1" s="51"/>
    <row r="893" ht="15.75" customHeight="1" s="51"/>
    <row r="894" ht="15.75" customHeight="1" s="51"/>
    <row r="895" ht="15.75" customHeight="1" s="51"/>
    <row r="896" ht="15.75" customHeight="1" s="51"/>
    <row r="897" ht="15.75" customHeight="1" s="51"/>
    <row r="898" ht="15.75" customHeight="1" s="51"/>
    <row r="899" ht="15.75" customHeight="1" s="51"/>
    <row r="900" ht="15.75" customHeight="1" s="51"/>
    <row r="901" ht="15.75" customHeight="1" s="51"/>
    <row r="902" ht="15.75" customHeight="1" s="51"/>
    <row r="903" ht="15.75" customHeight="1" s="51"/>
    <row r="904" ht="15.75" customHeight="1" s="51"/>
    <row r="905" ht="15.75" customHeight="1" s="51"/>
    <row r="906" ht="15.75" customHeight="1" s="51"/>
    <row r="907" ht="15.75" customHeight="1" s="51"/>
    <row r="908" ht="15.75" customHeight="1" s="51"/>
    <row r="909" ht="15.75" customHeight="1" s="51"/>
    <row r="910" ht="15.75" customHeight="1" s="51"/>
    <row r="911" ht="15.75" customHeight="1" s="51"/>
    <row r="912" ht="15.75" customHeight="1" s="51"/>
    <row r="913" ht="15.75" customHeight="1" s="51"/>
    <row r="914" ht="15.75" customHeight="1" s="51"/>
    <row r="915" ht="15.75" customHeight="1" s="51"/>
    <row r="916" ht="15.75" customHeight="1" s="51"/>
    <row r="917" ht="15.75" customHeight="1" s="51"/>
    <row r="918" ht="15.75" customHeight="1" s="51"/>
    <row r="919" ht="15.75" customHeight="1" s="51"/>
    <row r="920" ht="15.75" customHeight="1" s="51"/>
    <row r="921" ht="15.75" customHeight="1" s="51"/>
    <row r="922" ht="15.75" customHeight="1" s="51"/>
    <row r="923" ht="15.75" customHeight="1" s="51"/>
    <row r="924" ht="15.75" customHeight="1" s="51"/>
    <row r="925" ht="15.75" customHeight="1" s="51"/>
    <row r="926" ht="15.75" customHeight="1" s="51"/>
    <row r="927" ht="15.75" customHeight="1" s="51"/>
    <row r="928" ht="15.75" customHeight="1" s="51"/>
    <row r="929" ht="15.75" customHeight="1" s="51"/>
    <row r="930" ht="15.75" customHeight="1" s="51"/>
    <row r="931" ht="15.75" customHeight="1" s="51"/>
    <row r="932" ht="15.75" customHeight="1" s="51"/>
    <row r="933" ht="15.75" customHeight="1" s="51"/>
    <row r="934" ht="15.75" customHeight="1" s="51"/>
    <row r="935" ht="15.75" customHeight="1" s="51"/>
    <row r="936" ht="15.75" customHeight="1" s="51"/>
    <row r="937" ht="15.75" customHeight="1" s="51"/>
    <row r="938" ht="15.75" customHeight="1" s="51"/>
    <row r="939" ht="15.75" customHeight="1" s="51"/>
    <row r="940" ht="15.75" customHeight="1" s="51"/>
    <row r="941" ht="15.75" customHeight="1" s="51"/>
    <row r="942" ht="15.75" customHeight="1" s="51"/>
    <row r="943" ht="15.75" customHeight="1" s="51"/>
    <row r="944" ht="15.75" customHeight="1" s="51"/>
    <row r="945" ht="15.75" customHeight="1" s="51"/>
    <row r="946" ht="15.75" customHeight="1" s="51"/>
    <row r="947" ht="15.75" customHeight="1" s="51"/>
    <row r="948" ht="15.75" customHeight="1" s="51"/>
    <row r="949" ht="15.75" customHeight="1" s="51"/>
    <row r="950" ht="15.75" customHeight="1" s="51"/>
    <row r="951" ht="15.75" customHeight="1" s="51"/>
    <row r="952" ht="15.75" customHeight="1" s="51"/>
    <row r="953" ht="15.75" customHeight="1" s="51"/>
    <row r="954" ht="15.75" customHeight="1" s="51"/>
    <row r="955" ht="15.75" customHeight="1" s="51"/>
    <row r="956" ht="15.75" customHeight="1" s="51"/>
    <row r="957" ht="15.75" customHeight="1" s="51"/>
    <row r="958" ht="15.75" customHeight="1" s="51"/>
    <row r="959" ht="15.75" customHeight="1" s="51"/>
    <row r="960" ht="15.75" customHeight="1" s="51"/>
    <row r="961" ht="15.75" customHeight="1" s="51"/>
    <row r="962" ht="15.75" customHeight="1" s="51"/>
    <row r="963" ht="15.75" customHeight="1" s="51"/>
    <row r="964" ht="15.75" customHeight="1" s="51"/>
  </sheetData>
  <mergeCells count="6">
    <mergeCell ref="A2:L2"/>
    <mergeCell ref="A4:D4"/>
    <mergeCell ref="A1:L1"/>
    <mergeCell ref="A14:L14"/>
    <mergeCell ref="A9:L9"/>
    <mergeCell ref="A12:C12"/>
  </mergeCells>
  <conditionalFormatting sqref="A6:D6">
    <cfRule type="expression" priority="1" dxfId="0">
      <formula>MOD(ROW(),2)=0</formula>
    </cfRule>
  </conditionalFormatting>
  <conditionalFormatting sqref="A11:L11">
    <cfRule type="expression" priority="2" dxfId="0">
      <formula>MOD(ROW(),2)=0</formula>
    </cfRule>
  </conditionalFormatting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ColWidth="12.63" defaultRowHeight="15" customHeight="1"/>
  <cols>
    <col width="7" customWidth="1" style="51" min="1" max="1"/>
    <col width="18" customWidth="1" style="51" min="2" max="3"/>
    <col width="22" customWidth="1" style="51" min="4" max="4"/>
    <col width="34" customWidth="1" style="51" min="5" max="5"/>
    <col width="36" customWidth="1" style="51" min="6" max="6"/>
    <col width="10" customWidth="1" style="51" min="7" max="7"/>
    <col width="9" customWidth="1" style="51" min="8" max="8"/>
    <col width="12" customWidth="1" style="51" min="9" max="9"/>
    <col width="13" customWidth="1" style="51" min="10" max="10"/>
    <col width="14" customWidth="1" style="51" min="11" max="12"/>
    <col width="13" customWidth="1" style="51" min="13" max="13"/>
    <col width="14" customWidth="1" style="51" min="14" max="14"/>
    <col width="12" customWidth="1" style="51" min="15" max="15"/>
    <col width="15" customWidth="1" style="51" min="16" max="16"/>
    <col width="13" customWidth="1" style="51" min="17" max="17"/>
    <col width="14" customWidth="1" style="51" min="18" max="18"/>
    <col width="18" customWidth="1" style="51" min="19" max="19"/>
    <col width="34" customWidth="1" style="51" min="20" max="20"/>
  </cols>
  <sheetData>
    <row r="1" ht="30" customHeight="1" s="51">
      <c r="A1" s="1" t="inlineStr">
        <is>
          <t>AIRCRAFT HANGARS (5 UNITS) - METAL FRAMING - SCOPE ESTIMATE DETAIL</t>
        </is>
      </c>
    </row>
    <row r="2">
      <c r="A2" s="3" t="inlineStr">
        <is>
          <t>Detailed priced scope. Unit rates are matched to the master pricing library or supported project-specific quotes.</t>
        </is>
      </c>
    </row>
    <row r="3">
      <c r="A3" s="19" t="n"/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S3" s="19" t="n"/>
      <c r="T3" s="19" t="n"/>
    </row>
    <row r="4" ht="33.75" customHeight="1" s="51">
      <c r="A4" s="13" t="inlineStr">
        <is>
          <t>Line</t>
        </is>
      </c>
      <c r="B4" s="13" t="inlineStr">
        <is>
          <t>Scope Group</t>
        </is>
      </c>
      <c r="C4" s="13" t="inlineStr">
        <is>
          <t>CSI / Drawing Ref</t>
        </is>
      </c>
      <c r="D4" s="13" t="inlineStr">
        <is>
          <t>Trade</t>
        </is>
      </c>
      <c r="E4" s="13" t="inlineStr">
        <is>
          <t>Description</t>
        </is>
      </c>
      <c r="F4" s="13" t="inlineStr">
        <is>
          <t>Quantity Basis / Takeoff Ref</t>
        </is>
      </c>
      <c r="G4" s="13" t="inlineStr">
        <is>
          <t>Qty</t>
        </is>
      </c>
      <c r="H4" s="13" t="inlineStr">
        <is>
          <t>Unit</t>
        </is>
      </c>
      <c r="I4" s="13" t="inlineStr">
        <is>
          <t>Labor Unit</t>
        </is>
      </c>
      <c r="J4" s="13" t="inlineStr">
        <is>
          <t>Material Unit</t>
        </is>
      </c>
      <c r="K4" s="13" t="inlineStr">
        <is>
          <t>Labor Cost</t>
        </is>
      </c>
      <c r="L4" s="13" t="inlineStr">
        <is>
          <t>Material Cost</t>
        </is>
      </c>
      <c r="M4" s="13" t="inlineStr">
        <is>
          <t>Material Tax</t>
        </is>
      </c>
      <c r="N4" s="13" t="inlineStr">
        <is>
          <t>Direct Cost</t>
        </is>
      </c>
      <c r="O4" s="13" t="inlineStr">
        <is>
          <t>OH&amp;P</t>
        </is>
      </c>
      <c r="P4" s="13" t="inlineStr">
        <is>
          <t>Before Contingency</t>
        </is>
      </c>
      <c r="Q4" s="13" t="inlineStr">
        <is>
          <t>Contingency</t>
        </is>
      </c>
      <c r="R4" s="13" t="inlineStr">
        <is>
          <t>Final Budget</t>
        </is>
      </c>
      <c r="S4" s="13" t="inlineStr">
        <is>
          <t>Max Owner Material Price (+5%)</t>
        </is>
      </c>
      <c r="T4" s="13" t="inlineStr">
        <is>
          <t>Source / Note</t>
        </is>
      </c>
    </row>
    <row r="5">
      <c r="A5" s="27">
        <f>IF(E5="","",ROW()-4)</f>
        <v/>
      </c>
      <c r="B5" s="44" t="inlineStr">
        <is>
          <t>Architectural</t>
        </is>
      </c>
      <c r="C5" s="44" t="inlineStr">
        <is>
          <t>DIV-09</t>
        </is>
      </c>
      <c r="D5" s="44" t="inlineStr">
        <is>
          <t>Metal Framing</t>
        </is>
      </c>
      <c r="E5" s="44" t="inlineStr">
        <is>
          <t>Metal-stud wall framing assembly</t>
        </is>
      </c>
      <c r="F5" s="44" t="inlineStr">
        <is>
          <t>Metal Framing takeoff</t>
        </is>
      </c>
      <c r="G5" s="25" t="n">
        <v>1556.5</v>
      </c>
      <c r="H5" s="27" t="inlineStr">
        <is>
          <t>LF</t>
        </is>
      </c>
      <c r="I5" s="30" t="n">
        <v>25.6</v>
      </c>
      <c r="J5" s="30" t="n">
        <v>15.8</v>
      </c>
      <c r="K5" s="30">
        <f>IF(G5="","",G5*I5)</f>
        <v/>
      </c>
      <c r="L5" s="30">
        <f>IF(G5="","",G5*J5)</f>
        <v/>
      </c>
      <c r="M5" s="30">
        <f>IF(G5="","",L5*0.083)</f>
        <v/>
      </c>
      <c r="N5" s="30">
        <f>IF(G5="","",K5+L5+M5)</f>
        <v/>
      </c>
      <c r="O5" s="30">
        <f>IF(G5="","",N5*0.18)</f>
        <v/>
      </c>
      <c r="P5" s="30">
        <f>IF(G5="","",N5+O5)</f>
        <v/>
      </c>
      <c r="Q5" s="30">
        <f>IF(G5="","",P5*0.08)</f>
        <v/>
      </c>
      <c r="R5" s="30">
        <f>IF(G5="","",P5+Q5)</f>
        <v/>
      </c>
      <c r="S5" s="43">
        <f>IF(G5="","",L5*1.05)</f>
        <v/>
      </c>
      <c r="T5" s="44" t="n"/>
    </row>
    <row r="6">
      <c r="A6" s="27">
        <f>IF(E6="","",ROW()-4)</f>
        <v/>
      </c>
      <c r="B6" s="44" t="inlineStr">
        <is>
          <t>Architectural</t>
        </is>
      </c>
      <c r="C6" s="44" t="inlineStr">
        <is>
          <t>DIV-09</t>
        </is>
      </c>
      <c r="D6" s="44" t="inlineStr">
        <is>
          <t>Metal Framing</t>
        </is>
      </c>
      <c r="E6" s="44" t="inlineStr">
        <is>
          <t>Ceiling Z-girt / support framing</t>
        </is>
      </c>
      <c r="F6" s="44" t="inlineStr">
        <is>
          <t>Metal Framing takeoff</t>
        </is>
      </c>
      <c r="G6" s="25" t="n">
        <v>23153.25375</v>
      </c>
      <c r="H6" s="27" t="inlineStr">
        <is>
          <t>SF</t>
        </is>
      </c>
      <c r="I6" s="30" t="n">
        <v>2.6</v>
      </c>
      <c r="J6" s="30" t="n">
        <v>1.3</v>
      </c>
      <c r="K6" s="30">
        <f>IF(G6="","",G6*I6)</f>
        <v/>
      </c>
      <c r="L6" s="30">
        <f>IF(G6="","",G6*J6)</f>
        <v/>
      </c>
      <c r="M6" s="30">
        <f>IF(G6="","",L6*0.083)</f>
        <v/>
      </c>
      <c r="N6" s="30">
        <f>IF(G6="","",K6+L6+M6)</f>
        <v/>
      </c>
      <c r="O6" s="30">
        <f>IF(G6="","",N6*0.18)</f>
        <v/>
      </c>
      <c r="P6" s="30">
        <f>IF(G6="","",N6+O6)</f>
        <v/>
      </c>
      <c r="Q6" s="30">
        <f>IF(G6="","",P6*0.08)</f>
        <v/>
      </c>
      <c r="R6" s="30">
        <f>IF(G6="","",P6+Q6)</f>
        <v/>
      </c>
      <c r="S6" s="43">
        <f>IF(G6="","",L6*1.05)</f>
        <v/>
      </c>
      <c r="T6" s="44" t="n"/>
    </row>
    <row r="7" ht="15.75" customHeight="1" s="51">
      <c r="A7" s="41" t="inlineStr">
        <is>
          <t>DETAIL ESTIMATE TOTAL</t>
        </is>
      </c>
      <c r="K7" s="47">
        <f>SUM(K5:K6)</f>
        <v/>
      </c>
      <c r="L7" s="47">
        <f>SUM(L5:L6)</f>
        <v/>
      </c>
      <c r="M7" s="47">
        <f>SUM(M5:M6)</f>
        <v/>
      </c>
      <c r="N7" s="47">
        <f>SUM(N5:N6)</f>
        <v/>
      </c>
      <c r="O7" s="47">
        <f>SUM(O5:O6)</f>
        <v/>
      </c>
      <c r="P7" s="47">
        <f>SUM(P5:P6)</f>
        <v/>
      </c>
      <c r="Q7" s="47">
        <f>SUM(Q5:Q6)</f>
        <v/>
      </c>
      <c r="R7" s="47">
        <f>SUM(R5:R6)</f>
        <v/>
      </c>
      <c r="S7" s="47">
        <f>SUM(S5:S6)</f>
        <v/>
      </c>
      <c r="T7" s="19" t="n"/>
    </row>
    <row r="8" ht="15.75" customHeight="1" s="51">
      <c r="A8" s="19" t="n"/>
      <c r="B8" s="19" t="n"/>
      <c r="C8" s="19" t="n"/>
      <c r="D8" s="19" t="n"/>
      <c r="E8" s="19" t="n"/>
      <c r="F8" s="19" t="n"/>
      <c r="G8" s="19" t="n"/>
      <c r="H8" s="19" t="n"/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  <c r="S8" s="19" t="n"/>
      <c r="T8" s="19" t="n"/>
    </row>
    <row r="9" ht="27.75" customHeight="1" s="51">
      <c r="A9" s="48" t="inlineStr">
        <is>
          <t>Material selection allowance: owner-selected materials may be priced up to 105% of the stated material allowance. The allowance is already covered by contingency and is not added again to the contract price.</t>
        </is>
      </c>
    </row>
    <row r="10" ht="15.75" customHeight="1" s="51"/>
    <row r="11" ht="15.75" customHeight="1" s="51"/>
    <row r="12" ht="15.75" customHeight="1" s="51"/>
    <row r="13" ht="15.75" customHeight="1" s="51"/>
    <row r="14" ht="15.75" customHeight="1" s="51"/>
    <row r="15" ht="15.75" customHeight="1" s="51"/>
    <row r="16" ht="15.75" customHeight="1" s="51"/>
    <row r="17" ht="15.75" customHeight="1" s="51"/>
    <row r="18" ht="15.75" customHeight="1" s="51"/>
    <row r="19" ht="15.75" customHeight="1" s="51"/>
    <row r="20" ht="15.75" customHeight="1" s="51"/>
    <row r="21" ht="15.75" customHeight="1" s="51"/>
    <row r="22" ht="15.75" customHeight="1" s="51"/>
    <row r="23" ht="15.75" customHeight="1" s="51"/>
    <row r="24" ht="15.75" customHeight="1" s="51"/>
    <row r="25" ht="15.75" customHeight="1" s="51"/>
    <row r="26" ht="15.75" customHeight="1" s="51"/>
    <row r="27" ht="15.75" customHeight="1" s="51"/>
    <row r="28" ht="15.75" customHeight="1" s="51"/>
    <row r="29" ht="15.75" customHeight="1" s="51"/>
    <row r="30" ht="15.75" customHeight="1" s="51"/>
    <row r="31" ht="15.75" customHeight="1" s="51"/>
    <row r="32" ht="15.75" customHeight="1" s="51"/>
    <row r="33" ht="15.75" customHeight="1" s="51"/>
    <row r="34" ht="15.75" customHeight="1" s="51"/>
    <row r="35" ht="15.75" customHeight="1" s="51"/>
    <row r="36" ht="15.75" customHeight="1" s="51"/>
    <row r="37" ht="15.75" customHeight="1" s="51"/>
    <row r="38" ht="15.75" customHeight="1" s="51"/>
    <row r="39" ht="15.75" customHeight="1" s="51"/>
    <row r="40" ht="15.75" customHeight="1" s="51"/>
    <row r="41" ht="15.75" customHeight="1" s="51"/>
    <row r="42" ht="15.75" customHeight="1" s="51"/>
    <row r="43" ht="15.75" customHeight="1" s="51"/>
    <row r="44" ht="15.75" customHeight="1" s="51"/>
    <row r="45" ht="15.75" customHeight="1" s="51"/>
    <row r="46" ht="15.75" customHeight="1" s="51"/>
    <row r="47" ht="15.75" customHeight="1" s="51"/>
    <row r="48" ht="15.75" customHeight="1" s="51"/>
    <row r="49" ht="15.75" customHeight="1" s="51"/>
    <row r="50" ht="15.75" customHeight="1" s="51"/>
    <row r="51" ht="15.75" customHeight="1" s="51"/>
    <row r="52" ht="15.75" customHeight="1" s="51"/>
    <row r="53" ht="15.75" customHeight="1" s="51"/>
    <row r="54" ht="15.75" customHeight="1" s="51"/>
    <row r="55" ht="15.75" customHeight="1" s="51"/>
    <row r="56" ht="15.75" customHeight="1" s="51"/>
    <row r="57" ht="15.75" customHeight="1" s="51"/>
    <row r="58" ht="15.75" customHeight="1" s="51"/>
    <row r="59" ht="15.75" customHeight="1" s="51"/>
    <row r="60" ht="15.75" customHeight="1" s="51"/>
    <row r="61" ht="15.75" customHeight="1" s="51"/>
    <row r="62" ht="15.75" customHeight="1" s="51"/>
    <row r="63" ht="15.75" customHeight="1" s="51"/>
    <row r="64" ht="15.75" customHeight="1" s="51"/>
    <row r="65" ht="15.75" customHeight="1" s="51"/>
    <row r="66" ht="15.75" customHeight="1" s="51"/>
    <row r="67" ht="15.75" customHeight="1" s="51"/>
    <row r="68" ht="15.75" customHeight="1" s="51"/>
    <row r="69" ht="15.75" customHeight="1" s="51"/>
    <row r="70" ht="15.75" customHeight="1" s="51"/>
    <row r="71" ht="15.75" customHeight="1" s="51"/>
    <row r="72" ht="15.75" customHeight="1" s="51"/>
    <row r="73" ht="15.75" customHeight="1" s="51"/>
    <row r="74" ht="15.75" customHeight="1" s="51"/>
    <row r="75" ht="15.75" customHeight="1" s="51"/>
    <row r="76" ht="15.75" customHeight="1" s="51"/>
    <row r="77" ht="15.75" customHeight="1" s="51"/>
    <row r="78" ht="15.75" customHeight="1" s="51"/>
    <row r="79" ht="15.75" customHeight="1" s="51"/>
    <row r="80" ht="15.75" customHeight="1" s="51"/>
    <row r="81" ht="15.75" customHeight="1" s="51"/>
    <row r="82" ht="15.75" customHeight="1" s="51"/>
    <row r="83" ht="15.75" customHeight="1" s="51"/>
    <row r="84" ht="15.75" customHeight="1" s="51"/>
    <row r="85" ht="15.75" customHeight="1" s="51"/>
    <row r="86" ht="15.75" customHeight="1" s="51"/>
    <row r="87" ht="15.75" customHeight="1" s="51"/>
    <row r="88" ht="15.75" customHeight="1" s="51"/>
    <row r="89" ht="15.75" customHeight="1" s="51"/>
    <row r="90" ht="15.75" customHeight="1" s="51"/>
    <row r="91" ht="15.75" customHeight="1" s="51"/>
    <row r="92" ht="15.75" customHeight="1" s="51"/>
    <row r="93" ht="15.75" customHeight="1" s="51"/>
    <row r="94" ht="15.75" customHeight="1" s="51"/>
    <row r="95" ht="15.75" customHeight="1" s="51"/>
    <row r="96" ht="15.75" customHeight="1" s="51"/>
    <row r="97" ht="15.75" customHeight="1" s="51"/>
    <row r="98" ht="15.75" customHeight="1" s="51"/>
    <row r="99" ht="15.75" customHeight="1" s="51"/>
    <row r="100" ht="15.75" customHeight="1" s="51"/>
    <row r="101" ht="15.75" customHeight="1" s="51"/>
    <row r="102" ht="15.75" customHeight="1" s="51"/>
    <row r="103" ht="15.75" customHeight="1" s="51"/>
    <row r="104" ht="15.75" customHeight="1" s="51"/>
    <row r="105" ht="15.75" customHeight="1" s="51"/>
    <row r="106" ht="15.75" customHeight="1" s="51"/>
    <row r="107" ht="15.75" customHeight="1" s="51"/>
    <row r="108" ht="15.75" customHeight="1" s="51"/>
    <row r="109" ht="15.75" customHeight="1" s="51"/>
    <row r="110" ht="15.75" customHeight="1" s="51"/>
    <row r="111" ht="15.75" customHeight="1" s="51"/>
    <row r="112" ht="15.75" customHeight="1" s="51"/>
    <row r="113" ht="15.75" customHeight="1" s="51"/>
    <row r="114" ht="15.75" customHeight="1" s="51"/>
    <row r="115" ht="15.75" customHeight="1" s="51"/>
    <row r="116" ht="15.75" customHeight="1" s="51"/>
    <row r="117" ht="15.75" customHeight="1" s="51"/>
    <row r="118" ht="15.75" customHeight="1" s="51"/>
    <row r="119" ht="15.75" customHeight="1" s="51"/>
    <row r="120" ht="15.75" customHeight="1" s="51"/>
    <row r="121" ht="15.75" customHeight="1" s="51"/>
    <row r="122" ht="15.75" customHeight="1" s="51"/>
    <row r="123" ht="15.75" customHeight="1" s="51"/>
    <row r="124" ht="15.75" customHeight="1" s="51"/>
    <row r="125" ht="15.75" customHeight="1" s="51"/>
    <row r="126" ht="15.75" customHeight="1" s="51"/>
    <row r="127" ht="15.75" customHeight="1" s="51"/>
    <row r="128" ht="15.75" customHeight="1" s="51"/>
    <row r="129" ht="15.75" customHeight="1" s="51"/>
    <row r="130" ht="15.75" customHeight="1" s="51"/>
    <row r="131" ht="15.75" customHeight="1" s="51"/>
    <row r="132" ht="15.75" customHeight="1" s="51"/>
    <row r="133" ht="15.75" customHeight="1" s="51"/>
    <row r="134" ht="15.75" customHeight="1" s="51"/>
    <row r="135" ht="15.75" customHeight="1" s="51"/>
    <row r="136" ht="15.75" customHeight="1" s="51"/>
    <row r="137" ht="15.75" customHeight="1" s="51"/>
    <row r="138" ht="15.75" customHeight="1" s="51"/>
    <row r="139" ht="15.75" customHeight="1" s="51"/>
    <row r="140" ht="15.75" customHeight="1" s="51"/>
    <row r="141" ht="15.75" customHeight="1" s="51"/>
    <row r="142" ht="15.75" customHeight="1" s="51"/>
    <row r="143" ht="15.75" customHeight="1" s="51"/>
    <row r="144" ht="15.75" customHeight="1" s="51"/>
    <row r="145" ht="15.75" customHeight="1" s="51"/>
    <row r="146" ht="15.75" customHeight="1" s="51"/>
    <row r="147" ht="15.75" customHeight="1" s="51"/>
    <row r="148" ht="15.75" customHeight="1" s="51"/>
    <row r="149" ht="15.75" customHeight="1" s="51"/>
    <row r="150" ht="15.75" customHeight="1" s="51"/>
    <row r="151" ht="15.75" customHeight="1" s="51"/>
    <row r="152" ht="15.75" customHeight="1" s="51"/>
    <row r="153" ht="15.75" customHeight="1" s="51"/>
    <row r="154" ht="15.75" customHeight="1" s="51"/>
    <row r="155" ht="15.75" customHeight="1" s="51"/>
    <row r="156" ht="15.75" customHeight="1" s="51"/>
    <row r="157" ht="15.75" customHeight="1" s="51"/>
    <row r="158" ht="15.75" customHeight="1" s="51"/>
    <row r="159" ht="15.75" customHeight="1" s="51"/>
    <row r="160" ht="15.75" customHeight="1" s="51"/>
    <row r="161" ht="15.75" customHeight="1" s="51"/>
    <row r="162" ht="15.75" customHeight="1" s="51"/>
    <row r="163" ht="15.75" customHeight="1" s="51"/>
    <row r="164" ht="15.75" customHeight="1" s="51"/>
    <row r="165" ht="15.75" customHeight="1" s="51"/>
    <row r="166" ht="15.75" customHeight="1" s="51"/>
    <row r="167" ht="15.75" customHeight="1" s="51"/>
    <row r="168" ht="15.75" customHeight="1" s="51"/>
    <row r="169" ht="15.75" customHeight="1" s="51"/>
    <row r="170" ht="15.75" customHeight="1" s="51"/>
    <row r="171" ht="15.75" customHeight="1" s="51"/>
    <row r="172" ht="15.75" customHeight="1" s="51"/>
    <row r="173" ht="15.75" customHeight="1" s="51"/>
    <row r="174" ht="15.75" customHeight="1" s="51"/>
    <row r="175" ht="15.75" customHeight="1" s="51"/>
    <row r="176" ht="15.75" customHeight="1" s="51"/>
    <row r="177" ht="15.75" customHeight="1" s="51"/>
    <row r="178" ht="15.75" customHeight="1" s="51"/>
    <row r="179" ht="15.75" customHeight="1" s="51"/>
    <row r="180" ht="15.75" customHeight="1" s="51"/>
    <row r="181" ht="15.75" customHeight="1" s="51"/>
    <row r="182" ht="15.75" customHeight="1" s="51"/>
    <row r="183" ht="15.75" customHeight="1" s="51"/>
    <row r="184" ht="15.75" customHeight="1" s="51"/>
    <row r="185" ht="15.75" customHeight="1" s="51"/>
    <row r="186" ht="15.75" customHeight="1" s="51"/>
    <row r="187" ht="15.75" customHeight="1" s="51"/>
    <row r="188" ht="15.75" customHeight="1" s="51"/>
    <row r="189" ht="15.75" customHeight="1" s="51"/>
    <row r="190" ht="15.75" customHeight="1" s="51"/>
    <row r="191" ht="15.75" customHeight="1" s="51"/>
    <row r="192" ht="15.75" customHeight="1" s="51"/>
    <row r="193" ht="15.75" customHeight="1" s="51"/>
    <row r="194" ht="15.75" customHeight="1" s="51"/>
    <row r="195" ht="15.75" customHeight="1" s="51"/>
    <row r="196" ht="15.75" customHeight="1" s="51"/>
    <row r="197" ht="15.75" customHeight="1" s="51"/>
    <row r="198" ht="15.75" customHeight="1" s="51"/>
    <row r="199" ht="15.75" customHeight="1" s="51"/>
    <row r="200" ht="15.75" customHeight="1" s="51"/>
    <row r="201" ht="15.75" customHeight="1" s="51"/>
    <row r="202" ht="15.75" customHeight="1" s="51"/>
    <row r="203" ht="15.75" customHeight="1" s="51"/>
    <row r="204" ht="15.75" customHeight="1" s="51"/>
    <row r="205" ht="15.75" customHeight="1" s="51"/>
    <row r="206" ht="15.75" customHeight="1" s="51"/>
    <row r="207" ht="15.75" customHeight="1" s="51"/>
    <row r="208" ht="15.75" customHeight="1" s="51"/>
    <row r="209" ht="15.75" customHeight="1" s="51"/>
    <row r="210" ht="15.75" customHeight="1" s="51"/>
    <row r="211" ht="15.75" customHeight="1" s="51"/>
    <row r="212" ht="15.75" customHeight="1" s="51"/>
    <row r="213" ht="15.75" customHeight="1" s="51"/>
    <row r="214" ht="15.75" customHeight="1" s="51"/>
    <row r="215" ht="15.75" customHeight="1" s="51"/>
    <row r="216" ht="15.75" customHeight="1" s="51"/>
    <row r="217" ht="15.75" customHeight="1" s="51"/>
    <row r="218" ht="15.75" customHeight="1" s="51"/>
    <row r="219" ht="15.75" customHeight="1" s="51"/>
    <row r="220" ht="15.75" customHeight="1" s="51"/>
    <row r="221" ht="15.75" customHeight="1" s="51"/>
    <row r="222" ht="15.75" customHeight="1" s="51"/>
    <row r="223" ht="15.75" customHeight="1" s="51"/>
    <row r="224" ht="15.75" customHeight="1" s="51"/>
    <row r="225" ht="15.75" customHeight="1" s="51"/>
    <row r="226" ht="15.75" customHeight="1" s="51"/>
    <row r="227" ht="15.75" customHeight="1" s="51"/>
    <row r="228" ht="15.75" customHeight="1" s="51"/>
    <row r="229" ht="15.75" customHeight="1" s="51"/>
    <row r="230" ht="15.75" customHeight="1" s="51"/>
    <row r="231" ht="15.75" customHeight="1" s="51"/>
    <row r="232" ht="15.75" customHeight="1" s="51"/>
    <row r="233" ht="15.75" customHeight="1" s="51"/>
    <row r="234" ht="15.75" customHeight="1" s="51"/>
    <row r="235" ht="15.75" customHeight="1" s="51"/>
    <row r="236" ht="15.75" customHeight="1" s="51"/>
    <row r="237" ht="15.75" customHeight="1" s="51"/>
    <row r="238" ht="15.75" customHeight="1" s="51"/>
    <row r="239" ht="15.75" customHeight="1" s="51"/>
    <row r="240" ht="15.75" customHeight="1" s="51"/>
    <row r="241" ht="15.75" customHeight="1" s="51"/>
    <row r="242" ht="15.75" customHeight="1" s="51"/>
    <row r="243" ht="15.75" customHeight="1" s="51"/>
    <row r="244" ht="15.75" customHeight="1" s="51"/>
    <row r="245" ht="15.75" customHeight="1" s="51"/>
    <row r="246" ht="15.75" customHeight="1" s="51"/>
    <row r="247" ht="15.75" customHeight="1" s="51"/>
    <row r="248" ht="15.75" customHeight="1" s="51"/>
    <row r="249" ht="15.75" customHeight="1" s="51"/>
    <row r="250" ht="15.75" customHeight="1" s="51"/>
    <row r="251" ht="15.75" customHeight="1" s="51"/>
    <row r="252" ht="15.75" customHeight="1" s="51"/>
    <row r="253" ht="15.75" customHeight="1" s="51"/>
    <row r="254" ht="15.75" customHeight="1" s="51"/>
    <row r="255" ht="15.75" customHeight="1" s="51"/>
    <row r="256" ht="15.75" customHeight="1" s="51"/>
    <row r="257" ht="15.75" customHeight="1" s="51"/>
    <row r="258" ht="15.75" customHeight="1" s="51"/>
    <row r="259" ht="15.75" customHeight="1" s="51"/>
    <row r="260" ht="15.75" customHeight="1" s="51"/>
    <row r="261" ht="15.75" customHeight="1" s="51"/>
    <row r="262" ht="15.75" customHeight="1" s="51"/>
    <row r="263" ht="15.75" customHeight="1" s="51"/>
    <row r="264" ht="15.75" customHeight="1" s="51"/>
    <row r="265" ht="15.75" customHeight="1" s="51"/>
    <row r="266" ht="15.75" customHeight="1" s="51"/>
    <row r="267" ht="15.75" customHeight="1" s="51"/>
    <row r="268" ht="15.75" customHeight="1" s="51"/>
    <row r="269" ht="15.75" customHeight="1" s="51"/>
    <row r="270" ht="15.75" customHeight="1" s="51"/>
    <row r="271" ht="15.75" customHeight="1" s="51"/>
    <row r="272" ht="15.75" customHeight="1" s="51"/>
    <row r="273" ht="15.75" customHeight="1" s="51"/>
    <row r="274" ht="15.75" customHeight="1" s="51"/>
    <row r="275" ht="15.75" customHeight="1" s="51"/>
    <row r="276" ht="15.75" customHeight="1" s="51"/>
    <row r="277" ht="15.75" customHeight="1" s="51"/>
    <row r="278" ht="15.75" customHeight="1" s="51"/>
    <row r="279" ht="15.75" customHeight="1" s="51"/>
    <row r="280" ht="15.75" customHeight="1" s="51"/>
    <row r="281" ht="15.75" customHeight="1" s="51"/>
    <row r="282" ht="15.75" customHeight="1" s="51"/>
    <row r="283" ht="15.75" customHeight="1" s="51"/>
    <row r="284" ht="15.75" customHeight="1" s="51"/>
    <row r="285" ht="15.75" customHeight="1" s="51"/>
    <row r="286" ht="15.75" customHeight="1" s="51"/>
    <row r="287" ht="15.75" customHeight="1" s="51"/>
    <row r="288" ht="15.75" customHeight="1" s="51"/>
    <row r="289" ht="15.75" customHeight="1" s="51"/>
    <row r="290" ht="15.75" customHeight="1" s="51"/>
    <row r="291" ht="15.75" customHeight="1" s="51"/>
    <row r="292" ht="15.75" customHeight="1" s="51"/>
    <row r="293" ht="15.75" customHeight="1" s="51"/>
    <row r="294" ht="15.75" customHeight="1" s="51"/>
    <row r="295" ht="15.75" customHeight="1" s="51"/>
    <row r="296" ht="15.75" customHeight="1" s="51"/>
    <row r="297" ht="15.75" customHeight="1" s="51"/>
    <row r="298" ht="15.75" customHeight="1" s="51"/>
    <row r="299" ht="15.75" customHeight="1" s="51"/>
    <row r="300" ht="15.75" customHeight="1" s="51"/>
    <row r="301" ht="15.75" customHeight="1" s="51"/>
    <row r="302" ht="15.75" customHeight="1" s="51"/>
    <row r="303" ht="15.75" customHeight="1" s="51"/>
    <row r="304" ht="15.75" customHeight="1" s="51"/>
    <row r="305" ht="15.75" customHeight="1" s="51"/>
    <row r="306" ht="15.75" customHeight="1" s="51"/>
    <row r="307" ht="15.75" customHeight="1" s="51"/>
    <row r="308" ht="15.75" customHeight="1" s="51"/>
    <row r="309" ht="15.75" customHeight="1" s="51"/>
    <row r="310" ht="15.75" customHeight="1" s="51"/>
    <row r="311" ht="15.75" customHeight="1" s="51"/>
    <row r="312" ht="15.75" customHeight="1" s="51"/>
    <row r="313" ht="15.75" customHeight="1" s="51"/>
    <row r="314" ht="15.75" customHeight="1" s="51"/>
    <row r="315" ht="15.75" customHeight="1" s="51"/>
    <row r="316" ht="15.75" customHeight="1" s="51"/>
    <row r="317" ht="15.75" customHeight="1" s="51"/>
    <row r="318" ht="15.75" customHeight="1" s="51"/>
    <row r="319" ht="15.75" customHeight="1" s="51"/>
    <row r="320" ht="15.75" customHeight="1" s="51"/>
    <row r="321" ht="15.75" customHeight="1" s="51"/>
    <row r="322" ht="15.75" customHeight="1" s="51"/>
    <row r="323" ht="15.75" customHeight="1" s="51"/>
    <row r="324" ht="15.75" customHeight="1" s="51"/>
    <row r="325" ht="15.75" customHeight="1" s="51"/>
    <row r="326" ht="15.75" customHeight="1" s="51"/>
    <row r="327" ht="15.75" customHeight="1" s="51"/>
    <row r="328" ht="15.75" customHeight="1" s="51"/>
    <row r="329" ht="15.75" customHeight="1" s="51"/>
    <row r="330" ht="15.75" customHeight="1" s="51"/>
    <row r="331" ht="15.75" customHeight="1" s="51"/>
    <row r="332" ht="15.75" customHeight="1" s="51"/>
    <row r="333" ht="15.75" customHeight="1" s="51"/>
    <row r="334" ht="15.75" customHeight="1" s="51"/>
    <row r="335" ht="15.75" customHeight="1" s="51"/>
    <row r="336" ht="15.75" customHeight="1" s="51"/>
    <row r="337" ht="15.75" customHeight="1" s="51"/>
    <row r="338" ht="15.75" customHeight="1" s="51"/>
    <row r="339" ht="15.75" customHeight="1" s="51"/>
    <row r="340" ht="15.75" customHeight="1" s="51"/>
    <row r="341" ht="15.75" customHeight="1" s="51"/>
    <row r="342" ht="15.75" customHeight="1" s="51"/>
    <row r="343" ht="15.75" customHeight="1" s="51"/>
    <row r="344" ht="15.75" customHeight="1" s="51"/>
    <row r="345" ht="15.75" customHeight="1" s="51"/>
    <row r="346" ht="15.75" customHeight="1" s="51"/>
    <row r="347" ht="15.75" customHeight="1" s="51"/>
    <row r="348" ht="15.75" customHeight="1" s="51"/>
    <row r="349" ht="15.75" customHeight="1" s="51"/>
    <row r="350" ht="15.75" customHeight="1" s="51"/>
    <row r="351" ht="15.75" customHeight="1" s="51"/>
    <row r="352" ht="15.75" customHeight="1" s="51"/>
    <row r="353" ht="15.75" customHeight="1" s="51"/>
    <row r="354" ht="15.75" customHeight="1" s="51"/>
    <row r="355" ht="15.75" customHeight="1" s="51"/>
    <row r="356" ht="15.75" customHeight="1" s="51"/>
    <row r="357" ht="15.75" customHeight="1" s="51"/>
    <row r="358" ht="15.75" customHeight="1" s="51"/>
    <row r="359" ht="15.75" customHeight="1" s="51"/>
    <row r="360" ht="15.75" customHeight="1" s="51"/>
    <row r="361" ht="15.75" customHeight="1" s="51"/>
    <row r="362" ht="15.75" customHeight="1" s="51"/>
    <row r="363" ht="15.75" customHeight="1" s="51"/>
    <row r="364" ht="15.75" customHeight="1" s="51"/>
    <row r="365" ht="15.75" customHeight="1" s="51"/>
    <row r="366" ht="15.75" customHeight="1" s="51"/>
    <row r="367" ht="15.75" customHeight="1" s="51"/>
    <row r="368" ht="15.75" customHeight="1" s="51"/>
    <row r="369" ht="15.75" customHeight="1" s="51"/>
    <row r="370" ht="15.75" customHeight="1" s="51"/>
    <row r="371" ht="15.75" customHeight="1" s="51"/>
    <row r="372" ht="15.75" customHeight="1" s="51"/>
    <row r="373" ht="15.75" customHeight="1" s="51"/>
    <row r="374" ht="15.75" customHeight="1" s="51"/>
    <row r="375" ht="15.75" customHeight="1" s="51"/>
    <row r="376" ht="15.75" customHeight="1" s="51"/>
    <row r="377" ht="15.75" customHeight="1" s="51"/>
    <row r="378" ht="15.75" customHeight="1" s="51"/>
    <row r="379" ht="15.75" customHeight="1" s="51"/>
    <row r="380" ht="15.75" customHeight="1" s="51"/>
    <row r="381" ht="15.75" customHeight="1" s="51"/>
    <row r="382" ht="15.75" customHeight="1" s="51"/>
    <row r="383" ht="15.75" customHeight="1" s="51"/>
    <row r="384" ht="15.75" customHeight="1" s="51"/>
    <row r="385" ht="15.75" customHeight="1" s="51"/>
    <row r="386" ht="15.75" customHeight="1" s="51"/>
    <row r="387" ht="15.75" customHeight="1" s="51"/>
    <row r="388" ht="15.75" customHeight="1" s="51"/>
    <row r="389" ht="15.75" customHeight="1" s="51"/>
    <row r="390" ht="15.75" customHeight="1" s="51"/>
    <row r="391" ht="15.75" customHeight="1" s="51"/>
    <row r="392" ht="15.75" customHeight="1" s="51"/>
    <row r="393" ht="15.75" customHeight="1" s="51"/>
    <row r="394" ht="15.75" customHeight="1" s="51"/>
    <row r="395" ht="15.75" customHeight="1" s="51"/>
    <row r="396" ht="15.75" customHeight="1" s="51"/>
    <row r="397" ht="15.75" customHeight="1" s="51"/>
    <row r="398" ht="15.75" customHeight="1" s="51"/>
    <row r="399" ht="15.75" customHeight="1" s="51"/>
    <row r="400" ht="15.75" customHeight="1" s="51"/>
    <row r="401" ht="15.75" customHeight="1" s="51"/>
    <row r="402" ht="15.75" customHeight="1" s="51"/>
    <row r="403" ht="15.75" customHeight="1" s="51"/>
    <row r="404" ht="15.75" customHeight="1" s="51"/>
    <row r="405" ht="15.75" customHeight="1" s="51"/>
    <row r="406" ht="15.75" customHeight="1" s="51"/>
    <row r="407" ht="15.75" customHeight="1" s="51"/>
    <row r="408" ht="15.75" customHeight="1" s="51"/>
    <row r="409" ht="15.75" customHeight="1" s="51"/>
    <row r="410" ht="15.75" customHeight="1" s="51"/>
    <row r="411" ht="15.75" customHeight="1" s="51"/>
    <row r="412" ht="15.75" customHeight="1" s="51"/>
    <row r="413" ht="15.75" customHeight="1" s="51"/>
    <row r="414" ht="15.75" customHeight="1" s="51"/>
    <row r="415" ht="15.75" customHeight="1" s="51"/>
    <row r="416" ht="15.75" customHeight="1" s="51"/>
    <row r="417" ht="15.75" customHeight="1" s="51"/>
    <row r="418" ht="15.75" customHeight="1" s="51"/>
    <row r="419" ht="15.75" customHeight="1" s="51"/>
    <row r="420" ht="15.75" customHeight="1" s="51"/>
    <row r="421" ht="15.75" customHeight="1" s="51"/>
    <row r="422" ht="15.75" customHeight="1" s="51"/>
    <row r="423" ht="15.75" customHeight="1" s="51"/>
    <row r="424" ht="15.75" customHeight="1" s="51"/>
    <row r="425" ht="15.75" customHeight="1" s="51"/>
    <row r="426" ht="15.75" customHeight="1" s="51"/>
    <row r="427" ht="15.75" customHeight="1" s="51"/>
    <row r="428" ht="15.75" customHeight="1" s="51"/>
    <row r="429" ht="15.75" customHeight="1" s="51"/>
    <row r="430" ht="15.75" customHeight="1" s="51"/>
    <row r="431" ht="15.75" customHeight="1" s="51"/>
    <row r="432" ht="15.75" customHeight="1" s="51"/>
    <row r="433" ht="15.75" customHeight="1" s="51"/>
    <row r="434" ht="15.75" customHeight="1" s="51"/>
    <row r="435" ht="15.75" customHeight="1" s="51"/>
    <row r="436" ht="15.75" customHeight="1" s="51"/>
    <row r="437" ht="15.75" customHeight="1" s="51"/>
    <row r="438" ht="15.75" customHeight="1" s="51"/>
    <row r="439" ht="15.75" customHeight="1" s="51"/>
    <row r="440" ht="15.75" customHeight="1" s="51"/>
    <row r="441" ht="15.75" customHeight="1" s="51"/>
    <row r="442" ht="15.75" customHeight="1" s="51"/>
    <row r="443" ht="15.75" customHeight="1" s="51"/>
    <row r="444" ht="15.75" customHeight="1" s="51"/>
    <row r="445" ht="15.75" customHeight="1" s="51"/>
    <row r="446" ht="15.75" customHeight="1" s="51"/>
    <row r="447" ht="15.75" customHeight="1" s="51"/>
    <row r="448" ht="15.75" customHeight="1" s="51"/>
    <row r="449" ht="15.75" customHeight="1" s="51"/>
    <row r="450" ht="15.75" customHeight="1" s="51"/>
    <row r="451" ht="15.75" customHeight="1" s="51"/>
    <row r="452" ht="15.75" customHeight="1" s="51"/>
    <row r="453" ht="15.75" customHeight="1" s="51"/>
    <row r="454" ht="15.75" customHeight="1" s="51"/>
    <row r="455" ht="15.75" customHeight="1" s="51"/>
    <row r="456" ht="15.75" customHeight="1" s="51"/>
    <row r="457" ht="15.75" customHeight="1" s="51"/>
    <row r="458" ht="15.75" customHeight="1" s="51"/>
    <row r="459" ht="15.75" customHeight="1" s="51"/>
    <row r="460" ht="15.75" customHeight="1" s="51"/>
    <row r="461" ht="15.75" customHeight="1" s="51"/>
    <row r="462" ht="15.75" customHeight="1" s="51"/>
    <row r="463" ht="15.75" customHeight="1" s="51"/>
    <row r="464" ht="15.75" customHeight="1" s="51"/>
    <row r="465" ht="15.75" customHeight="1" s="51"/>
    <row r="466" ht="15.75" customHeight="1" s="51"/>
    <row r="467" ht="15.75" customHeight="1" s="51"/>
    <row r="468" ht="15.75" customHeight="1" s="51"/>
    <row r="469" ht="15.75" customHeight="1" s="51"/>
    <row r="470" ht="15.75" customHeight="1" s="51"/>
    <row r="471" ht="15.75" customHeight="1" s="51"/>
    <row r="472" ht="15.75" customHeight="1" s="51"/>
    <row r="473" ht="15.75" customHeight="1" s="51"/>
    <row r="474" ht="15.75" customHeight="1" s="51"/>
    <row r="475" ht="15.75" customHeight="1" s="51"/>
    <row r="476" ht="15.75" customHeight="1" s="51"/>
    <row r="477" ht="15.75" customHeight="1" s="51"/>
    <row r="478" ht="15.75" customHeight="1" s="51"/>
    <row r="479" ht="15.75" customHeight="1" s="51"/>
    <row r="480" ht="15.75" customHeight="1" s="51"/>
    <row r="481" ht="15.75" customHeight="1" s="51"/>
    <row r="482" ht="15.75" customHeight="1" s="51"/>
    <row r="483" ht="15.75" customHeight="1" s="51"/>
    <row r="484" ht="15.75" customHeight="1" s="51"/>
    <row r="485" ht="15.75" customHeight="1" s="51"/>
    <row r="486" ht="15.75" customHeight="1" s="51"/>
    <row r="487" ht="15.75" customHeight="1" s="51"/>
    <row r="488" ht="15.75" customHeight="1" s="51"/>
    <row r="489" ht="15.75" customHeight="1" s="51"/>
    <row r="490" ht="15.75" customHeight="1" s="51"/>
    <row r="491" ht="15.75" customHeight="1" s="51"/>
    <row r="492" ht="15.75" customHeight="1" s="51"/>
    <row r="493" ht="15.75" customHeight="1" s="51"/>
    <row r="494" ht="15.75" customHeight="1" s="51"/>
    <row r="495" ht="15.75" customHeight="1" s="51"/>
    <row r="496" ht="15.75" customHeight="1" s="51"/>
    <row r="497" ht="15.75" customHeight="1" s="51"/>
    <row r="498" ht="15.75" customHeight="1" s="51"/>
    <row r="499" ht="15.75" customHeight="1" s="51"/>
    <row r="500" ht="15.75" customHeight="1" s="51"/>
    <row r="501" ht="15.75" customHeight="1" s="51"/>
    <row r="502" ht="15.75" customHeight="1" s="51"/>
    <row r="503" ht="15.75" customHeight="1" s="51"/>
    <row r="504" ht="15.75" customHeight="1" s="51"/>
    <row r="505" ht="15.75" customHeight="1" s="51"/>
    <row r="506" ht="15.75" customHeight="1" s="51"/>
    <row r="507" ht="15.75" customHeight="1" s="51"/>
    <row r="508" ht="15.75" customHeight="1" s="51"/>
    <row r="509" ht="15.75" customHeight="1" s="51"/>
    <row r="510" ht="15.75" customHeight="1" s="51"/>
    <row r="511" ht="15.75" customHeight="1" s="51"/>
    <row r="512" ht="15.75" customHeight="1" s="51"/>
    <row r="513" ht="15.75" customHeight="1" s="51"/>
    <row r="514" ht="15.75" customHeight="1" s="51"/>
    <row r="515" ht="15.75" customHeight="1" s="51"/>
    <row r="516" ht="15.75" customHeight="1" s="51"/>
    <row r="517" ht="15.75" customHeight="1" s="51"/>
    <row r="518" ht="15.75" customHeight="1" s="51"/>
    <row r="519" ht="15.75" customHeight="1" s="51"/>
    <row r="520" ht="15.75" customHeight="1" s="51"/>
    <row r="521" ht="15.75" customHeight="1" s="51"/>
    <row r="522" ht="15.75" customHeight="1" s="51"/>
    <row r="523" ht="15.75" customHeight="1" s="51"/>
    <row r="524" ht="15.75" customHeight="1" s="51"/>
    <row r="525" ht="15.75" customHeight="1" s="51"/>
    <row r="526" ht="15.75" customHeight="1" s="51"/>
    <row r="527" ht="15.75" customHeight="1" s="51"/>
    <row r="528" ht="15.75" customHeight="1" s="51"/>
    <row r="529" ht="15.75" customHeight="1" s="51"/>
    <row r="530" ht="15.75" customHeight="1" s="51"/>
    <row r="531" ht="15.75" customHeight="1" s="51"/>
    <row r="532" ht="15.75" customHeight="1" s="51"/>
    <row r="533" ht="15.75" customHeight="1" s="51"/>
    <row r="534" ht="15.75" customHeight="1" s="51"/>
    <row r="535" ht="15.75" customHeight="1" s="51"/>
    <row r="536" ht="15.75" customHeight="1" s="51"/>
    <row r="537" ht="15.75" customHeight="1" s="51"/>
    <row r="538" ht="15.75" customHeight="1" s="51"/>
    <row r="539" ht="15.75" customHeight="1" s="51"/>
    <row r="540" ht="15.75" customHeight="1" s="51"/>
    <row r="541" ht="15.75" customHeight="1" s="51"/>
    <row r="542" ht="15.75" customHeight="1" s="51"/>
    <row r="543" ht="15.75" customHeight="1" s="51"/>
    <row r="544" ht="15.75" customHeight="1" s="51"/>
    <row r="545" ht="15.75" customHeight="1" s="51"/>
    <row r="546" ht="15.75" customHeight="1" s="51"/>
    <row r="547" ht="15.75" customHeight="1" s="51"/>
    <row r="548" ht="15.75" customHeight="1" s="51"/>
    <row r="549" ht="15.75" customHeight="1" s="51"/>
    <row r="550" ht="15.75" customHeight="1" s="51"/>
    <row r="551" ht="15.75" customHeight="1" s="51"/>
    <row r="552" ht="15.75" customHeight="1" s="51"/>
    <row r="553" ht="15.75" customHeight="1" s="51"/>
    <row r="554" ht="15.75" customHeight="1" s="51"/>
    <row r="555" ht="15.75" customHeight="1" s="51"/>
    <row r="556" ht="15.75" customHeight="1" s="51"/>
    <row r="557" ht="15.75" customHeight="1" s="51"/>
    <row r="558" ht="15.75" customHeight="1" s="51"/>
    <row r="559" ht="15.75" customHeight="1" s="51"/>
    <row r="560" ht="15.75" customHeight="1" s="51"/>
    <row r="561" ht="15.75" customHeight="1" s="51"/>
    <row r="562" ht="15.75" customHeight="1" s="51"/>
    <row r="563" ht="15.75" customHeight="1" s="51"/>
    <row r="564" ht="15.75" customHeight="1" s="51"/>
    <row r="565" ht="15.75" customHeight="1" s="51"/>
    <row r="566" ht="15.75" customHeight="1" s="51"/>
    <row r="567" ht="15.75" customHeight="1" s="51"/>
    <row r="568" ht="15.75" customHeight="1" s="51"/>
    <row r="569" ht="15.75" customHeight="1" s="51"/>
    <row r="570" ht="15.75" customHeight="1" s="51"/>
    <row r="571" ht="15.75" customHeight="1" s="51"/>
    <row r="572" ht="15.75" customHeight="1" s="51"/>
    <row r="573" ht="15.75" customHeight="1" s="51"/>
    <row r="574" ht="15.75" customHeight="1" s="51"/>
    <row r="575" ht="15.75" customHeight="1" s="51"/>
    <row r="576" ht="15.75" customHeight="1" s="51"/>
    <row r="577" ht="15.75" customHeight="1" s="51"/>
    <row r="578" ht="15.75" customHeight="1" s="51"/>
    <row r="579" ht="15.75" customHeight="1" s="51"/>
    <row r="580" ht="15.75" customHeight="1" s="51"/>
    <row r="581" ht="15.75" customHeight="1" s="51"/>
    <row r="582" ht="15.75" customHeight="1" s="51"/>
    <row r="583" ht="15.75" customHeight="1" s="51"/>
    <row r="584" ht="15.75" customHeight="1" s="51"/>
    <row r="585" ht="15.75" customHeight="1" s="51"/>
    <row r="586" ht="15.75" customHeight="1" s="51"/>
    <row r="587" ht="15.75" customHeight="1" s="51"/>
    <row r="588" ht="15.75" customHeight="1" s="51"/>
    <row r="589" ht="15.75" customHeight="1" s="51"/>
    <row r="590" ht="15.75" customHeight="1" s="51"/>
    <row r="591" ht="15.75" customHeight="1" s="51"/>
    <row r="592" ht="15.75" customHeight="1" s="51"/>
    <row r="593" ht="15.75" customHeight="1" s="51"/>
    <row r="594" ht="15.75" customHeight="1" s="51"/>
    <row r="595" ht="15.75" customHeight="1" s="51"/>
    <row r="596" ht="15.75" customHeight="1" s="51"/>
    <row r="597" ht="15.75" customHeight="1" s="51"/>
    <row r="598" ht="15.75" customHeight="1" s="51"/>
    <row r="599" ht="15.75" customHeight="1" s="51"/>
    <row r="600" ht="15.75" customHeight="1" s="51"/>
    <row r="601" ht="15.75" customHeight="1" s="51"/>
    <row r="602" ht="15.75" customHeight="1" s="51"/>
    <row r="603" ht="15.75" customHeight="1" s="51"/>
    <row r="604" ht="15.75" customHeight="1" s="51"/>
    <row r="605" ht="15.75" customHeight="1" s="51"/>
    <row r="606" ht="15.75" customHeight="1" s="51"/>
    <row r="607" ht="15.75" customHeight="1" s="51"/>
    <row r="608" ht="15.75" customHeight="1" s="51"/>
    <row r="609" ht="15.75" customHeight="1" s="51"/>
    <row r="610" ht="15.75" customHeight="1" s="51"/>
    <row r="611" ht="15.75" customHeight="1" s="51"/>
    <row r="612" ht="15.75" customHeight="1" s="51"/>
    <row r="613" ht="15.75" customHeight="1" s="51"/>
    <row r="614" ht="15.75" customHeight="1" s="51"/>
    <row r="615" ht="15.75" customHeight="1" s="51"/>
    <row r="616" ht="15.75" customHeight="1" s="51"/>
    <row r="617" ht="15.75" customHeight="1" s="51"/>
    <row r="618" ht="15.75" customHeight="1" s="51"/>
    <row r="619" ht="15.75" customHeight="1" s="51"/>
    <row r="620" ht="15.75" customHeight="1" s="51"/>
    <row r="621" ht="15.75" customHeight="1" s="51"/>
    <row r="622" ht="15.75" customHeight="1" s="51"/>
    <row r="623" ht="15.75" customHeight="1" s="51"/>
    <row r="624" ht="15.75" customHeight="1" s="51"/>
    <row r="625" ht="15.75" customHeight="1" s="51"/>
    <row r="626" ht="15.75" customHeight="1" s="51"/>
    <row r="627" ht="15.75" customHeight="1" s="51"/>
    <row r="628" ht="15.75" customHeight="1" s="51"/>
    <row r="629" ht="15.75" customHeight="1" s="51"/>
    <row r="630" ht="15.75" customHeight="1" s="51"/>
    <row r="631" ht="15.75" customHeight="1" s="51"/>
    <row r="632" ht="15.75" customHeight="1" s="51"/>
    <row r="633" ht="15.75" customHeight="1" s="51"/>
    <row r="634" ht="15.75" customHeight="1" s="51"/>
    <row r="635" ht="15.75" customHeight="1" s="51"/>
    <row r="636" ht="15.75" customHeight="1" s="51"/>
    <row r="637" ht="15.75" customHeight="1" s="51"/>
    <row r="638" ht="15.75" customHeight="1" s="51"/>
    <row r="639" ht="15.75" customHeight="1" s="51"/>
    <row r="640" ht="15.75" customHeight="1" s="51"/>
    <row r="641" ht="15.75" customHeight="1" s="51"/>
    <row r="642" ht="15.75" customHeight="1" s="51"/>
    <row r="643" ht="15.75" customHeight="1" s="51"/>
    <row r="644" ht="15.75" customHeight="1" s="51"/>
    <row r="645" ht="15.75" customHeight="1" s="51"/>
    <row r="646" ht="15.75" customHeight="1" s="51"/>
    <row r="647" ht="15.75" customHeight="1" s="51"/>
    <row r="648" ht="15.75" customHeight="1" s="51"/>
    <row r="649" ht="15.75" customHeight="1" s="51"/>
    <row r="650" ht="15.75" customHeight="1" s="51"/>
    <row r="651" ht="15.75" customHeight="1" s="51"/>
    <row r="652" ht="15.75" customHeight="1" s="51"/>
    <row r="653" ht="15.75" customHeight="1" s="51"/>
    <row r="654" ht="15.75" customHeight="1" s="51"/>
    <row r="655" ht="15.75" customHeight="1" s="51"/>
    <row r="656" ht="15.75" customHeight="1" s="51"/>
    <row r="657" ht="15.75" customHeight="1" s="51"/>
    <row r="658" ht="15.75" customHeight="1" s="51"/>
    <row r="659" ht="15.75" customHeight="1" s="51"/>
    <row r="660" ht="15.75" customHeight="1" s="51"/>
    <row r="661" ht="15.75" customHeight="1" s="51"/>
    <row r="662" ht="15.75" customHeight="1" s="51"/>
    <row r="663" ht="15.75" customHeight="1" s="51"/>
    <row r="664" ht="15.75" customHeight="1" s="51"/>
    <row r="665" ht="15.75" customHeight="1" s="51"/>
    <row r="666" ht="15.75" customHeight="1" s="51"/>
    <row r="667" ht="15.75" customHeight="1" s="51"/>
    <row r="668" ht="15.75" customHeight="1" s="51"/>
    <row r="669" ht="15.75" customHeight="1" s="51"/>
    <row r="670" ht="15.75" customHeight="1" s="51"/>
    <row r="671" ht="15.75" customHeight="1" s="51"/>
    <row r="672" ht="15.75" customHeight="1" s="51"/>
    <row r="673" ht="15.75" customHeight="1" s="51"/>
    <row r="674" ht="15.75" customHeight="1" s="51"/>
    <row r="675" ht="15.75" customHeight="1" s="51"/>
    <row r="676" ht="15.75" customHeight="1" s="51"/>
    <row r="677" ht="15.75" customHeight="1" s="51"/>
    <row r="678" ht="15.75" customHeight="1" s="51"/>
    <row r="679" ht="15.75" customHeight="1" s="51"/>
    <row r="680" ht="15.75" customHeight="1" s="51"/>
    <row r="681" ht="15.75" customHeight="1" s="51"/>
    <row r="682" ht="15.75" customHeight="1" s="51"/>
    <row r="683" ht="15.75" customHeight="1" s="51"/>
    <row r="684" ht="15.75" customHeight="1" s="51"/>
    <row r="685" ht="15.75" customHeight="1" s="51"/>
    <row r="686" ht="15.75" customHeight="1" s="51"/>
    <row r="687" ht="15.75" customHeight="1" s="51"/>
    <row r="688" ht="15.75" customHeight="1" s="51"/>
    <row r="689" ht="15.75" customHeight="1" s="51"/>
    <row r="690" ht="15.75" customHeight="1" s="51"/>
    <row r="691" ht="15.75" customHeight="1" s="51"/>
    <row r="692" ht="15.75" customHeight="1" s="51"/>
    <row r="693" ht="15.75" customHeight="1" s="51"/>
    <row r="694" ht="15.75" customHeight="1" s="51"/>
    <row r="695" ht="15.75" customHeight="1" s="51"/>
    <row r="696" ht="15.75" customHeight="1" s="51"/>
    <row r="697" ht="15.75" customHeight="1" s="51"/>
    <row r="698" ht="15.75" customHeight="1" s="51"/>
    <row r="699" ht="15.75" customHeight="1" s="51"/>
    <row r="700" ht="15.75" customHeight="1" s="51"/>
    <row r="701" ht="15.75" customHeight="1" s="51"/>
    <row r="702" ht="15.75" customHeight="1" s="51"/>
    <row r="703" ht="15.75" customHeight="1" s="51"/>
    <row r="704" ht="15.75" customHeight="1" s="51"/>
    <row r="705" ht="15.75" customHeight="1" s="51"/>
    <row r="706" ht="15.75" customHeight="1" s="51"/>
    <row r="707" ht="15.75" customHeight="1" s="51"/>
    <row r="708" ht="15.75" customHeight="1" s="51"/>
    <row r="709" ht="15.75" customHeight="1" s="51"/>
    <row r="710" ht="15.75" customHeight="1" s="51"/>
    <row r="711" ht="15.75" customHeight="1" s="51"/>
    <row r="712" ht="15.75" customHeight="1" s="51"/>
    <row r="713" ht="15.75" customHeight="1" s="51"/>
    <row r="714" ht="15.75" customHeight="1" s="51"/>
    <row r="715" ht="15.75" customHeight="1" s="51"/>
    <row r="716" ht="15.75" customHeight="1" s="51"/>
    <row r="717" ht="15.75" customHeight="1" s="51"/>
    <row r="718" ht="15.75" customHeight="1" s="51"/>
    <row r="719" ht="15.75" customHeight="1" s="51"/>
    <row r="720" ht="15.75" customHeight="1" s="51"/>
    <row r="721" ht="15.75" customHeight="1" s="51"/>
    <row r="722" ht="15.75" customHeight="1" s="51"/>
    <row r="723" ht="15.75" customHeight="1" s="51"/>
    <row r="724" ht="15.75" customHeight="1" s="51"/>
    <row r="725" ht="15.75" customHeight="1" s="51"/>
    <row r="726" ht="15.75" customHeight="1" s="51"/>
    <row r="727" ht="15.75" customHeight="1" s="51"/>
    <row r="728" ht="15.75" customHeight="1" s="51"/>
    <row r="729" ht="15.75" customHeight="1" s="51"/>
    <row r="730" ht="15.75" customHeight="1" s="51"/>
    <row r="731" ht="15.75" customHeight="1" s="51"/>
    <row r="732" ht="15.75" customHeight="1" s="51"/>
    <row r="733" ht="15.75" customHeight="1" s="51"/>
    <row r="734" ht="15.75" customHeight="1" s="51"/>
    <row r="735" ht="15.75" customHeight="1" s="51"/>
    <row r="736" ht="15.75" customHeight="1" s="51"/>
    <row r="737" ht="15.75" customHeight="1" s="51"/>
    <row r="738" ht="15.75" customHeight="1" s="51"/>
    <row r="739" ht="15.75" customHeight="1" s="51"/>
    <row r="740" ht="15.75" customHeight="1" s="51"/>
    <row r="741" ht="15.75" customHeight="1" s="51"/>
    <row r="742" ht="15.75" customHeight="1" s="51"/>
    <row r="743" ht="15.75" customHeight="1" s="51"/>
    <row r="744" ht="15.75" customHeight="1" s="51"/>
    <row r="745" ht="15.75" customHeight="1" s="51"/>
    <row r="746" ht="15.75" customHeight="1" s="51"/>
    <row r="747" ht="15.75" customHeight="1" s="51"/>
    <row r="748" ht="15.75" customHeight="1" s="51"/>
    <row r="749" ht="15.75" customHeight="1" s="51"/>
    <row r="750" ht="15.75" customHeight="1" s="51"/>
    <row r="751" ht="15.75" customHeight="1" s="51"/>
    <row r="752" ht="15.75" customHeight="1" s="51"/>
    <row r="753" ht="15.75" customHeight="1" s="51"/>
    <row r="754" ht="15.75" customHeight="1" s="51"/>
    <row r="755" ht="15.75" customHeight="1" s="51"/>
    <row r="756" ht="15.75" customHeight="1" s="51"/>
    <row r="757" ht="15.75" customHeight="1" s="51"/>
    <row r="758" ht="15.75" customHeight="1" s="51"/>
    <row r="759" ht="15.75" customHeight="1" s="51"/>
    <row r="760" ht="15.75" customHeight="1" s="51"/>
    <row r="761" ht="15.75" customHeight="1" s="51"/>
    <row r="762" ht="15.75" customHeight="1" s="51"/>
    <row r="763" ht="15.75" customHeight="1" s="51"/>
    <row r="764" ht="15.75" customHeight="1" s="51"/>
    <row r="765" ht="15.75" customHeight="1" s="51"/>
    <row r="766" ht="15.75" customHeight="1" s="51"/>
    <row r="767" ht="15.75" customHeight="1" s="51"/>
    <row r="768" ht="15.75" customHeight="1" s="51"/>
    <row r="769" ht="15.75" customHeight="1" s="51"/>
    <row r="770" ht="15.75" customHeight="1" s="51"/>
    <row r="771" ht="15.75" customHeight="1" s="51"/>
    <row r="772" ht="15.75" customHeight="1" s="51"/>
    <row r="773" ht="15.75" customHeight="1" s="51"/>
    <row r="774" ht="15.75" customHeight="1" s="51"/>
    <row r="775" ht="15.75" customHeight="1" s="51"/>
    <row r="776" ht="15.75" customHeight="1" s="51"/>
    <row r="777" ht="15.75" customHeight="1" s="51"/>
    <row r="778" ht="15.75" customHeight="1" s="51"/>
    <row r="779" ht="15.75" customHeight="1" s="51"/>
    <row r="780" ht="15.75" customHeight="1" s="51"/>
    <row r="781" ht="15.75" customHeight="1" s="51"/>
    <row r="782" ht="15.75" customHeight="1" s="51"/>
    <row r="783" ht="15.75" customHeight="1" s="51"/>
    <row r="784" ht="15.75" customHeight="1" s="51"/>
    <row r="785" ht="15.75" customHeight="1" s="51"/>
    <row r="786" ht="15.75" customHeight="1" s="51"/>
    <row r="787" ht="15.75" customHeight="1" s="51"/>
    <row r="788" ht="15.75" customHeight="1" s="51"/>
    <row r="789" ht="15.75" customHeight="1" s="51"/>
    <row r="790" ht="15.75" customHeight="1" s="51"/>
    <row r="791" ht="15.75" customHeight="1" s="51"/>
    <row r="792" ht="15.75" customHeight="1" s="51"/>
    <row r="793" ht="15.75" customHeight="1" s="51"/>
    <row r="794" ht="15.75" customHeight="1" s="51"/>
    <row r="795" ht="15.75" customHeight="1" s="51"/>
    <row r="796" ht="15.75" customHeight="1" s="51"/>
    <row r="797" ht="15.75" customHeight="1" s="51"/>
    <row r="798" ht="15.75" customHeight="1" s="51"/>
    <row r="799" ht="15.75" customHeight="1" s="51"/>
    <row r="800" ht="15.75" customHeight="1" s="51"/>
    <row r="801" ht="15.75" customHeight="1" s="51"/>
  </sheetData>
  <mergeCells count="4">
    <mergeCell ref="A1:T1"/>
    <mergeCell ref="A9:T9"/>
    <mergeCell ref="A7:J7"/>
    <mergeCell ref="A2:T2"/>
  </mergeCells>
  <conditionalFormatting sqref="A5:T6">
    <cfRule type="expression" priority="1" dxfId="0">
      <formula>MOD(ROW(),2)=0</formula>
    </cfRule>
  </conditionalFormatting>
  <dataValidations count="1">
    <dataValidation sqref="H5:H6" showDropDown="0" showInputMessage="0" showErrorMessage="0" allowBlank="1" type="list">
      <formula1>"LS,SF,LF,EA,SY,CY,HR,DAY,SET,LOT"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Apex Estimating &amp; Bid Services</dc:creator>
  <dc:title>Apex Estimating sample estimate</dc:title>
  <dc:subject>Project details removed for confidentiality</dc:subject>
  <dcterms:created xsi:type="dcterms:W3CDTF">2026-10-07T04:38:15Z</dcterms:created>
  <dcterms:modified xsi:type="dcterms:W3CDTF">2026-10-07T04:38:15Z</dcterms:modified>
  <cp:lastModifiedBy>Apex Estimating &amp; Bid Services</cp:lastModifiedBy>
</cp:coreProperties>
</file>