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lient Summary" sheetId="1" state="visible" r:id="rId1"/>
    <sheet name="Trade Breakdown" sheetId="2" state="visible" r:id="rId2"/>
    <sheet name="Scope Estimate" sheetId="3" state="visible" r:id="rId3"/>
    <sheet name="Scope Estimate Detai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$#,##0.00"/>
    <numFmt numFmtId="166" formatCode="0.0%"/>
  </numFmts>
  <fonts count="23">
    <font>
      <name val="Carlito"/>
      <color rgb="FF000000"/>
      <sz val="11"/>
      <scheme val="minor"/>
    </font>
    <font>
      <name val="Carlito"/>
      <b val="1"/>
      <color rgb="FFFFFFFF"/>
      <sz val="15"/>
    </font>
    <font>
      <name val="Calibri"/>
      <b val="1"/>
      <color rgb="FFFFFFFF"/>
      <sz val="18"/>
    </font>
    <font>
      <name val="Arial"/>
      <b val="1"/>
      <color rgb="FFFFFFFF"/>
      <sz val="18"/>
    </font>
    <font>
      <name val="Carlito"/>
      <i val="1"/>
      <color rgb="FFFFFFFF"/>
      <sz val="9"/>
    </font>
    <font>
      <name val="Calibri"/>
      <b val="1"/>
      <color rgb="FF1F4E78"/>
      <sz val="11"/>
    </font>
    <font>
      <name val="Carlito"/>
      <color theme="1"/>
      <sz val="11"/>
    </font>
    <font>
      <name val="Calibri"/>
      <color rgb="FF000000"/>
      <sz val="11"/>
    </font>
    <font>
      <name val="Carlito"/>
      <b val="1"/>
      <color rgb="FFFFFFFF"/>
      <sz val="11"/>
    </font>
    <font>
      <name val="Arial"/>
      <color rgb="FFFFFFFF"/>
      <sz val="10"/>
    </font>
    <font>
      <name val="Carlito"/>
      <b val="1"/>
      <color rgb="FFFFFFFF"/>
      <sz val="9"/>
    </font>
    <font>
      <name val="Arial"/>
      <color theme="1"/>
      <sz val="11"/>
    </font>
    <font>
      <name val="Arial"/>
      <color rgb="FF1F2937"/>
      <sz val="10"/>
    </font>
    <font>
      <name val="Calibri"/>
      <b val="1"/>
      <color rgb="FFFFFFFF"/>
      <sz val="11"/>
    </font>
    <font>
      <name val="Arial"/>
      <b val="1"/>
      <color rgb="FFFFFFFF"/>
      <sz val="11"/>
    </font>
    <font>
      <name val="Calibri"/>
      <b val="1"/>
      <color rgb="FF1F4E78"/>
      <sz val="12"/>
    </font>
    <font>
      <name val="Arial"/>
      <color rgb="FF1F2937"/>
      <sz val="9"/>
    </font>
    <font>
      <name val="Arial"/>
      <b val="1"/>
      <color rgb="FF183A5A"/>
      <sz val="22"/>
    </font>
    <font>
      <name val="Calibri"/>
      <i val="1"/>
      <color rgb="FF595959"/>
      <sz val="9"/>
    </font>
    <font>
      <name val="Arial"/>
      <b val="1"/>
      <color rgb="FF183A5A"/>
      <sz val="30"/>
    </font>
    <font>
      <name val="Arial"/>
      <b val="1"/>
      <color rgb="FFC74646"/>
      <sz val="11"/>
    </font>
    <font>
      <name val="Arial"/>
      <i val="1"/>
      <color rgb="FF6B7280"/>
      <sz val="9"/>
    </font>
    <font>
      <name val="Carlito"/>
      <i val="1"/>
      <color rgb="FF1F2937"/>
      <sz val="9"/>
    </font>
  </fonts>
  <fills count="14">
    <fill>
      <patternFill/>
    </fill>
    <fill>
      <patternFill patternType="lightGray"/>
    </fill>
    <fill>
      <patternFill patternType="solid">
        <fgColor rgb="FF183A5A"/>
        <bgColor rgb="FF183A5A"/>
      </patternFill>
    </fill>
    <fill>
      <patternFill patternType="solid">
        <fgColor rgb="FF1F4E78"/>
        <bgColor rgb="FF1F4E78"/>
      </patternFill>
    </fill>
    <fill>
      <patternFill patternType="solid">
        <fgColor rgb="FF2E5879"/>
        <bgColor rgb="FF2E5879"/>
      </patternFill>
    </fill>
    <fill>
      <patternFill patternType="solid">
        <fgColor rgb="FFDDEBF7"/>
        <bgColor rgb="FFDDEBF7"/>
      </patternFill>
    </fill>
    <fill>
      <patternFill patternType="solid">
        <fgColor rgb="FF1F8F84"/>
        <bgColor rgb="FF1F8F84"/>
      </patternFill>
    </fill>
    <fill>
      <patternFill patternType="solid">
        <fgColor rgb="FFD9AD3C"/>
        <bgColor rgb="FFD9AD3C"/>
      </patternFill>
    </fill>
    <fill>
      <patternFill patternType="solid">
        <fgColor rgb="FFD9AB45"/>
        <bgColor rgb="FFD9AB45"/>
      </patternFill>
    </fill>
    <fill>
      <patternFill patternType="solid">
        <fgColor rgb="FFFFF2CC"/>
        <bgColor rgb="FFFFF2CC"/>
      </patternFill>
    </fill>
    <fill>
      <patternFill patternType="solid">
        <fgColor rgb="FFFFF4D6"/>
        <bgColor rgb="FFFFF4D6"/>
      </patternFill>
    </fill>
    <fill>
      <patternFill patternType="solid">
        <fgColor rgb="FFFFFFFF"/>
        <bgColor rgb="FFFFFFFF"/>
      </patternFill>
    </fill>
    <fill>
      <patternFill patternType="solid">
        <fgColor rgb="FFE5F3F0"/>
        <bgColor rgb="FFE5F3F0"/>
      </patternFill>
    </fill>
    <fill>
      <patternFill patternType="solid">
        <fgColor rgb="FFEAF2F8"/>
        <bgColor rgb="FFEAF2F8"/>
      </patternFill>
    </fill>
  </fills>
  <borders count="2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58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vertical="center"/>
    </xf>
    <xf numFmtId="0" fontId="4" fillId="4" borderId="0" applyAlignment="1" pivotButton="0" quotePrefix="0" xfId="0">
      <alignment horizontal="center" vertical="center"/>
    </xf>
    <xf numFmtId="0" fontId="4" fillId="4" borderId="0" applyAlignment="1" pivotButton="0" quotePrefix="0" xfId="0">
      <alignment vertical="center"/>
    </xf>
    <xf numFmtId="0" fontId="5" fillId="5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/>
    </xf>
    <xf numFmtId="0" fontId="7" fillId="5" borderId="1" applyAlignment="1" pivotButton="0" quotePrefix="0" xfId="0">
      <alignment horizontal="left" vertical="center" wrapText="1"/>
    </xf>
    <xf numFmtId="0" fontId="8" fillId="4" borderId="0" applyAlignment="1" pivotButton="0" quotePrefix="0" xfId="0">
      <alignment vertical="center"/>
    </xf>
    <xf numFmtId="0" fontId="7" fillId="5" borderId="1" applyAlignment="1" pivotButton="0" quotePrefix="1" xfId="0">
      <alignment horizontal="left" vertical="center" wrapText="1"/>
    </xf>
    <xf numFmtId="0" fontId="9" fillId="4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center" vertical="center" wrapText="1"/>
    </xf>
    <xf numFmtId="0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13" fillId="7" borderId="0" applyAlignment="1" pivotButton="0" quotePrefix="0" xfId="0">
      <alignment horizontal="left" vertical="center"/>
    </xf>
    <xf numFmtId="0" fontId="14" fillId="4" borderId="0" applyAlignment="1" pivotButton="0" quotePrefix="0" xfId="0">
      <alignment vertical="center"/>
    </xf>
    <xf numFmtId="0" fontId="13" fillId="3" borderId="0" applyAlignment="1" pivotButton="0" quotePrefix="0" xfId="0">
      <alignment horizontal="center" vertical="center" wrapText="1"/>
    </xf>
    <xf numFmtId="0" fontId="14" fillId="8" borderId="0" applyAlignment="1" pivotButton="0" quotePrefix="0" xfId="0">
      <alignment horizontal="center" vertical="center"/>
    </xf>
    <xf numFmtId="164" fontId="6" fillId="0" borderId="0" applyAlignment="1" pivotButton="0" quotePrefix="0" xfId="0">
      <alignment vertical="center"/>
    </xf>
    <xf numFmtId="164" fontId="12" fillId="0" borderId="0" applyAlignment="1" pivotButton="0" quotePrefix="0" xfId="0">
      <alignment vertical="center"/>
    </xf>
    <xf numFmtId="164" fontId="15" fillId="9" borderId="0" applyAlignment="1" pivotButton="0" quotePrefix="0" xfId="0">
      <alignment horizontal="center" vertical="center"/>
    </xf>
    <xf numFmtId="0" fontId="16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2" fontId="16" fillId="0" borderId="0" applyAlignment="1" pivotButton="0" quotePrefix="0" xfId="0">
      <alignment vertical="center"/>
    </xf>
    <xf numFmtId="164" fontId="17" fillId="10" borderId="0" applyAlignment="1" pivotButton="0" quotePrefix="0" xfId="0">
      <alignment horizontal="center" vertical="center"/>
    </xf>
    <xf numFmtId="0" fontId="16" fillId="0" borderId="0" applyAlignment="1" pivotButton="0" quotePrefix="0" xfId="0">
      <alignment vertical="center"/>
    </xf>
    <xf numFmtId="165" fontId="16" fillId="0" borderId="0" applyAlignment="1" pivotButton="0" quotePrefix="0" xfId="0">
      <alignment vertical="center"/>
    </xf>
    <xf numFmtId="164" fontId="13" fillId="3" borderId="0" applyAlignment="1" pivotButton="0" quotePrefix="0" xfId="0">
      <alignment horizontal="left" vertical="center"/>
    </xf>
    <xf numFmtId="164" fontId="5" fillId="11" borderId="0" applyAlignment="1" pivotButton="0" quotePrefix="0" xfId="0">
      <alignment horizontal="center" vertical="center"/>
    </xf>
    <xf numFmtId="166" fontId="5" fillId="11" borderId="0" applyAlignment="1" pivotButton="0" quotePrefix="0" xfId="0">
      <alignment horizontal="center" vertical="center"/>
    </xf>
    <xf numFmtId="165" fontId="16" fillId="0" borderId="0" applyAlignment="1" pivotButton="0" quotePrefix="0" xfId="0">
      <alignment vertical="center"/>
    </xf>
    <xf numFmtId="0" fontId="18" fillId="0" borderId="0" applyAlignment="1" pivotButton="0" quotePrefix="0" xfId="0">
      <alignment horizontal="left" vertical="center" wrapText="1"/>
    </xf>
    <xf numFmtId="0" fontId="14" fillId="2" borderId="0" applyAlignment="1" pivotButton="0" quotePrefix="0" xfId="0">
      <alignment horizontal="center" vertical="center"/>
    </xf>
    <xf numFmtId="164" fontId="19" fillId="12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/>
    </xf>
    <xf numFmtId="0" fontId="14" fillId="8" borderId="0" applyAlignment="1" pivotButton="0" quotePrefix="0" xfId="0">
      <alignment horizontal="center" vertical="center"/>
    </xf>
    <xf numFmtId="0" fontId="14" fillId="4" borderId="0" applyAlignment="1" pivotButton="0" quotePrefix="0" xfId="0">
      <alignment horizontal="center" vertical="center"/>
    </xf>
    <xf numFmtId="166" fontId="17" fillId="10" borderId="0" applyAlignment="1" pivotButton="0" quotePrefix="0" xfId="0">
      <alignment horizontal="center" vertical="center"/>
    </xf>
    <xf numFmtId="166" fontId="17" fillId="13" borderId="0" applyAlignment="1" pivotButton="0" quotePrefix="0" xfId="0">
      <alignment horizontal="center" vertical="center"/>
    </xf>
    <xf numFmtId="0" fontId="14" fillId="4" borderId="0" applyAlignment="1" pivotButton="0" quotePrefix="0" xfId="0">
      <alignment vertical="center"/>
    </xf>
    <xf numFmtId="0" fontId="20" fillId="10" borderId="0" applyAlignment="1" pivotButton="0" quotePrefix="0" xfId="0">
      <alignment horizontal="center" vertical="center" wrapText="1"/>
    </xf>
    <xf numFmtId="0" fontId="21" fillId="13" borderId="0" applyAlignment="1" pivotButton="0" quotePrefix="0" xfId="0">
      <alignment horizontal="center" vertical="center" wrapText="1"/>
    </xf>
    <xf numFmtId="166" fontId="12" fillId="0" borderId="0" applyAlignment="1" pivotButton="0" quotePrefix="0" xfId="0">
      <alignment vertical="center"/>
    </xf>
    <xf numFmtId="165" fontId="16" fillId="1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8" fillId="2" borderId="0" applyAlignment="1" pivotButton="0" quotePrefix="0" xfId="0">
      <alignment vertical="center"/>
    </xf>
    <xf numFmtId="164" fontId="8" fillId="2" borderId="0" applyAlignment="1" pivotButton="0" quotePrefix="0" xfId="0">
      <alignment vertical="center"/>
    </xf>
    <xf numFmtId="164" fontId="16" fillId="0" borderId="0" applyAlignment="1" pivotButton="0" quotePrefix="0" xfId="0">
      <alignment vertical="center"/>
    </xf>
    <xf numFmtId="166" fontId="16" fillId="0" borderId="0" applyAlignment="1" pivotButton="0" quotePrefix="0" xfId="0">
      <alignment vertical="center"/>
    </xf>
    <xf numFmtId="164" fontId="16" fillId="10" borderId="0" applyAlignment="1" pivotButton="0" quotePrefix="0" xfId="0">
      <alignment vertical="center"/>
    </xf>
    <xf numFmtId="0" fontId="8" fillId="2" borderId="0" applyAlignment="1" pivotButton="0" quotePrefix="0" xfId="0">
      <alignment vertical="center"/>
    </xf>
    <xf numFmtId="165" fontId="8" fillId="2" borderId="0" applyAlignment="1" pivotButton="0" quotePrefix="0" xfId="0">
      <alignment vertical="center"/>
    </xf>
    <xf numFmtId="0" fontId="22" fillId="10" borderId="0" applyAlignment="1" pivotButton="0" quotePrefix="0" xfId="0">
      <alignment vertical="center" wrapText="1"/>
    </xf>
    <xf numFmtId="166" fontId="8" fillId="2" borderId="0" applyAlignment="1" pivotButton="0" quotePrefix="0" xfId="0">
      <alignment vertical="center"/>
    </xf>
    <xf numFmtId="0" fontId="0" fillId="0" borderId="0" pivotButton="0" quotePrefix="0" xfId="0"/>
  </cellXfs>
  <cellStyles count="1">
    <cellStyle name="Normal" xfId="0" builtinId="0"/>
  </cellStyles>
  <dxfs count="1">
    <dxf>
      <font/>
      <fill>
        <patternFill patternType="solid">
          <fgColor rgb="FFEAF2F8"/>
          <bgColor rgb="FFEAF2F8"/>
        </patternFill>
      </fill>
      <border/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ColWidth="12.63" defaultRowHeight="15" customHeight="1"/>
  <cols>
    <col width="13.88" customWidth="1" style="57" min="1" max="1"/>
    <col width="26.38" customWidth="1" style="57" min="2" max="2"/>
    <col width="13.88" customWidth="1" style="57" min="3" max="3"/>
    <col width="26.38" customWidth="1" style="57" min="4" max="4"/>
    <col width="15.75" customWidth="1" style="57" min="5" max="5"/>
    <col width="26.38" customWidth="1" style="57" min="6" max="6"/>
    <col width="18" customWidth="1" style="57" min="7" max="9"/>
  </cols>
  <sheetData>
    <row r="1" ht="21" customHeight="1" s="57">
      <c r="A1" s="2" t="inlineStr">
        <is>
          <t>COMMERCIAL TI - SWIM SCHOOL - CLIENT BID SUMMARY</t>
        </is>
      </c>
      <c r="G1" s="3" t="n"/>
      <c r="H1" s="3" t="n"/>
      <c r="I1" s="3" t="n"/>
    </row>
    <row r="2" ht="16.5" customHeight="1" s="57">
      <c r="A2" s="6" t="inlineStr">
        <is>
          <t>Project</t>
        </is>
      </c>
      <c r="B2" s="8" t="inlineStr">
        <is>
          <t>COMMERCIAL TI - SWIM SCHOOL</t>
        </is>
      </c>
      <c r="C2" s="6" t="inlineStr">
        <is>
          <t>Bid As</t>
        </is>
      </c>
      <c r="D2" s="8" t="inlineStr">
        <is>
          <t>General Contractor</t>
        </is>
      </c>
      <c r="E2" s="6" t="inlineStr">
        <is>
          <t>Bid Due</t>
        </is>
      </c>
      <c r="F2" s="8" t="inlineStr">
        <is>
          <t>TBD</t>
        </is>
      </c>
      <c r="G2" s="3" t="n"/>
      <c r="H2" s="3" t="n"/>
      <c r="I2" s="3" t="n"/>
    </row>
    <row r="3" ht="25.5" customHeight="1" s="57">
      <c r="A3" s="6" t="inlineStr">
        <is>
          <t>Location</t>
        </is>
      </c>
      <c r="B3" s="8" t="inlineStr">
        <is>
          <t>Texas</t>
        </is>
      </c>
      <c r="C3" s="6" t="inlineStr">
        <is>
          <t>Area</t>
        </is>
      </c>
      <c r="D3" s="8" t="inlineStr">
        <is>
          <t>3,325 SF</t>
        </is>
      </c>
      <c r="E3" s="6" t="inlineStr">
        <is>
          <t>Proposal Date</t>
        </is>
      </c>
      <c r="F3" s="10" t="inlineStr">
        <is>
          <t>09/10/2026</t>
        </is>
      </c>
      <c r="G3" s="11" t="n"/>
      <c r="H3" s="11" t="n"/>
      <c r="I3" s="11" t="n"/>
    </row>
    <row r="4" ht="16.5" customHeight="1" s="57">
      <c r="A4" s="6" t="inlineStr">
        <is>
          <t>Prepared By</t>
        </is>
      </c>
      <c r="B4" s="8" t="inlineStr">
        <is>
          <t>Apex Estimating &amp; Bid Services</t>
        </is>
      </c>
      <c r="C4" s="6" t="inlineStr"/>
      <c r="D4" s="8" t="inlineStr"/>
      <c r="E4" s="6" t="inlineStr">
        <is>
          <t>Phone</t>
        </is>
      </c>
      <c r="F4" s="10" t="inlineStr">
        <is>
          <t>(207) 332-2259</t>
        </is>
      </c>
      <c r="G4" s="14" t="n"/>
      <c r="H4" s="14" t="n"/>
      <c r="I4" s="14" t="n"/>
    </row>
    <row r="5" ht="15" customHeight="1" s="57">
      <c r="A5" s="17" t="inlineStr">
        <is>
          <t>CONTRACT SUMMARY</t>
        </is>
      </c>
      <c r="G5" s="42" t="n"/>
      <c r="H5" s="42" t="n"/>
      <c r="I5" s="42" t="n"/>
    </row>
    <row r="6" ht="22.5" customHeight="1" s="57">
      <c r="A6" s="19" t="inlineStr">
        <is>
          <t>Direct Cost</t>
        </is>
      </c>
      <c r="B6" s="19" t="inlineStr">
        <is>
          <t>Material Tax</t>
        </is>
      </c>
      <c r="C6" s="19" t="inlineStr">
        <is>
          <t>Overhead &amp; Profit</t>
        </is>
      </c>
      <c r="D6" s="19" t="inlineStr">
        <is>
          <t>Before Contingency</t>
        </is>
      </c>
      <c r="E6" s="19" t="inlineStr">
        <is>
          <t>Contingency</t>
        </is>
      </c>
      <c r="F6" s="19" t="inlineStr">
        <is>
          <t>FINAL CONSTRUCTION CONTRACT</t>
        </is>
      </c>
      <c r="G6" s="38" t="n"/>
      <c r="H6" s="38" t="n"/>
      <c r="I6" s="38" t="n"/>
    </row>
    <row r="7" ht="22.5" customHeight="1" s="57">
      <c r="A7" s="23">
        <f>SUM('Scope Estimate Detail'!N5:N23)</f>
        <v/>
      </c>
      <c r="B7" s="23">
        <f>SUM('Scope Estimate Detail'!M5:M23)</f>
        <v/>
      </c>
      <c r="C7" s="23">
        <f>SUM('Scope Estimate Detail'!O5:O23)</f>
        <v/>
      </c>
      <c r="D7" s="23">
        <f>SUM('Scope Estimate Detail'!P5:P23)</f>
        <v/>
      </c>
      <c r="E7" s="23">
        <f>SUM('Scope Estimate Detail'!Q5:Q23)</f>
        <v/>
      </c>
      <c r="F7" s="23">
        <f>SUM('Scope Estimate Detail'!R5:R23)</f>
        <v/>
      </c>
      <c r="G7" s="27" t="n"/>
      <c r="H7" s="27" t="n"/>
      <c r="I7" s="27" t="n"/>
    </row>
    <row r="8" ht="15" customHeight="1" s="57">
      <c r="A8" s="30" t="inlineStr">
        <is>
          <t>PRICING BASIS</t>
        </is>
      </c>
      <c r="G8" s="27" t="n"/>
      <c r="H8" s="27" t="n"/>
      <c r="I8" s="27" t="n"/>
    </row>
    <row r="9" ht="18" customHeight="1" s="57">
      <c r="A9" s="31" t="inlineStr">
        <is>
          <t>OH&amp;P</t>
        </is>
      </c>
      <c r="B9" s="32" t="n">
        <v>0.15</v>
      </c>
      <c r="C9" s="31" t="inlineStr">
        <is>
          <t>Contingency</t>
        </is>
      </c>
      <c r="D9" s="32" t="n">
        <v>0.05</v>
      </c>
      <c r="E9" s="31" t="inlineStr">
        <is>
          <t>Material Sales Tax</t>
        </is>
      </c>
      <c r="F9" s="32" t="n">
        <v>0.083</v>
      </c>
      <c r="G9" s="27" t="n"/>
      <c r="H9" s="27" t="n"/>
      <c r="I9" s="27" t="n"/>
    </row>
    <row r="10" ht="25.5" customHeight="1" s="57">
      <c r="A10" s="34" t="inlineStr">
        <is>
          <t>Pricing is based on the marked architectural, structural, plumbing, mechanical, electrical and aquatic takeoffs, the master pricing library, and documented estimator allowances where an exact library rate was not available.</t>
        </is>
      </c>
      <c r="G10" s="14" t="n"/>
      <c r="H10" s="14" t="n"/>
      <c r="I10" s="14" t="n"/>
    </row>
    <row r="11">
      <c r="A11" s="35" t="n"/>
      <c r="B11" s="35" t="n"/>
      <c r="C11" s="35" t="n"/>
      <c r="D11" s="35" t="n"/>
      <c r="E11" s="35" t="n"/>
      <c r="F11" s="35" t="n"/>
      <c r="G11" s="35" t="n"/>
      <c r="H11" s="35" t="n"/>
      <c r="I11" s="35" t="n"/>
    </row>
    <row r="12">
      <c r="A12" s="36" t="n"/>
      <c r="B12" s="36" t="n"/>
      <c r="C12" s="36" t="n"/>
      <c r="D12" s="36" t="n"/>
      <c r="E12" s="36" t="n"/>
      <c r="F12" s="36" t="n"/>
      <c r="G12" s="36" t="n"/>
      <c r="H12" s="36" t="n"/>
      <c r="I12" s="36" t="n"/>
    </row>
    <row r="13">
      <c r="A13" s="36" t="n"/>
      <c r="B13" s="36" t="n"/>
      <c r="C13" s="36" t="n"/>
      <c r="D13" s="36" t="n"/>
      <c r="E13" s="36" t="n"/>
      <c r="F13" s="36" t="n"/>
      <c r="G13" s="36" t="n"/>
      <c r="H13" s="36" t="n"/>
      <c r="I13" s="36" t="n"/>
    </row>
    <row r="14">
      <c r="A14" s="36" t="n"/>
      <c r="B14" s="36" t="n"/>
      <c r="C14" s="36" t="n"/>
      <c r="D14" s="36" t="n"/>
      <c r="E14" s="36" t="n"/>
      <c r="F14" s="36" t="n"/>
      <c r="G14" s="36" t="n"/>
      <c r="H14" s="36" t="n"/>
      <c r="I14" s="36" t="n"/>
    </row>
    <row r="15">
      <c r="A15" s="36" t="n"/>
      <c r="B15" s="36" t="n"/>
      <c r="C15" s="36" t="n"/>
      <c r="D15" s="36" t="n"/>
      <c r="E15" s="36" t="n"/>
      <c r="F15" s="36" t="n"/>
      <c r="G15" s="36" t="n"/>
      <c r="H15" s="36" t="n"/>
      <c r="I15" s="36" t="n"/>
    </row>
    <row r="16">
      <c r="A16" s="14" t="n"/>
      <c r="B16" s="14" t="n"/>
      <c r="C16" s="14" t="n"/>
      <c r="D16" s="14" t="n"/>
      <c r="E16" s="14" t="n"/>
      <c r="F16" s="14" t="n"/>
      <c r="G16" s="14" t="n"/>
      <c r="H16" s="14" t="n"/>
      <c r="I16" s="14" t="n"/>
    </row>
    <row r="17">
      <c r="A17" s="42" t="n"/>
      <c r="B17" s="42" t="n"/>
      <c r="C17" s="42" t="n"/>
      <c r="D17" s="42" t="n"/>
      <c r="E17" s="42" t="n"/>
      <c r="F17" s="42" t="n"/>
      <c r="G17" s="42" t="n"/>
      <c r="H17" s="42" t="n"/>
      <c r="I17" s="42" t="n"/>
    </row>
    <row r="18">
      <c r="A18" s="37" t="n"/>
      <c r="B18" s="37" t="n"/>
      <c r="C18" s="37" t="n"/>
      <c r="D18" s="38" t="n"/>
      <c r="E18" s="38" t="n"/>
      <c r="F18" s="38" t="n"/>
      <c r="G18" s="39" t="n"/>
      <c r="H18" s="39" t="n"/>
      <c r="I18" s="39" t="n"/>
    </row>
    <row r="19">
      <c r="A19" s="40" t="n"/>
      <c r="B19" s="40" t="n"/>
      <c r="C19" s="40" t="n"/>
      <c r="D19" s="40" t="n"/>
      <c r="E19" s="40" t="n"/>
      <c r="F19" s="40" t="n"/>
      <c r="G19" s="41" t="n"/>
      <c r="H19" s="41" t="n"/>
      <c r="I19" s="41" t="n"/>
    </row>
    <row r="20">
      <c r="A20" s="40" t="n"/>
      <c r="B20" s="40" t="n"/>
      <c r="C20" s="40" t="n"/>
      <c r="D20" s="40" t="n"/>
      <c r="E20" s="40" t="n"/>
      <c r="F20" s="40" t="n"/>
      <c r="G20" s="41" t="n"/>
      <c r="H20" s="41" t="n"/>
      <c r="I20" s="41" t="n"/>
    </row>
    <row r="21" ht="15.75" customHeight="1" s="57">
      <c r="A21" s="40" t="n"/>
      <c r="B21" s="40" t="n"/>
      <c r="C21" s="40" t="n"/>
      <c r="D21" s="40" t="n"/>
      <c r="E21" s="40" t="n"/>
      <c r="F21" s="40" t="n"/>
      <c r="G21" s="41" t="n"/>
      <c r="H21" s="41" t="n"/>
      <c r="I21" s="41" t="n"/>
    </row>
    <row r="22" ht="15.75" customHeight="1" s="57">
      <c r="A22" s="14" t="n"/>
      <c r="B22" s="14" t="n"/>
      <c r="C22" s="14" t="n"/>
      <c r="D22" s="14" t="n"/>
      <c r="E22" s="14" t="n"/>
      <c r="F22" s="14" t="n"/>
      <c r="G22" s="14" t="n"/>
      <c r="H22" s="14" t="n"/>
      <c r="I22" s="14" t="n"/>
    </row>
    <row r="23" ht="15.75" customHeight="1" s="57">
      <c r="A23" s="42" t="n"/>
      <c r="B23" s="42" t="n"/>
      <c r="C23" s="42" t="n"/>
      <c r="D23" s="42" t="n"/>
      <c r="E23" s="42" t="n"/>
      <c r="F23" s="42" t="n"/>
      <c r="G23" s="42" t="n"/>
      <c r="H23" s="42" t="n"/>
      <c r="I23" s="42" t="n"/>
    </row>
    <row r="24" ht="15.75" customHeight="1" s="57">
      <c r="A24" s="43" t="n"/>
      <c r="B24" s="43" t="n"/>
      <c r="C24" s="43" t="n"/>
      <c r="D24" s="43" t="n"/>
      <c r="E24" s="43" t="n"/>
      <c r="F24" s="43" t="n"/>
      <c r="G24" s="43" t="n"/>
      <c r="H24" s="43" t="n"/>
      <c r="I24" s="43" t="n"/>
    </row>
    <row r="25" ht="15.75" customHeight="1" s="57">
      <c r="A25" s="43" t="n"/>
      <c r="B25" s="43" t="n"/>
      <c r="C25" s="43" t="n"/>
      <c r="D25" s="43" t="n"/>
      <c r="E25" s="43" t="n"/>
      <c r="F25" s="43" t="n"/>
      <c r="G25" s="43" t="n"/>
      <c r="H25" s="43" t="n"/>
      <c r="I25" s="43" t="n"/>
    </row>
    <row r="26" ht="15.75" customHeight="1" s="57">
      <c r="A26" s="14" t="n"/>
      <c r="B26" s="14" t="n"/>
      <c r="C26" s="14" t="n"/>
      <c r="D26" s="14" t="n"/>
      <c r="E26" s="14" t="n"/>
      <c r="F26" s="14" t="n"/>
      <c r="G26" s="14" t="n"/>
      <c r="H26" s="14" t="n"/>
      <c r="I26" s="14" t="n"/>
    </row>
    <row r="27" ht="15.75" customHeight="1" s="57">
      <c r="A27" s="44" t="n"/>
      <c r="B27" s="44" t="n"/>
      <c r="C27" s="44" t="n"/>
      <c r="D27" s="44" t="n"/>
      <c r="E27" s="44" t="n"/>
      <c r="F27" s="44" t="n"/>
      <c r="G27" s="44" t="n"/>
      <c r="H27" s="44" t="n"/>
      <c r="I27" s="44" t="n"/>
    </row>
    <row r="28" ht="15.75" customHeight="1" s="57"/>
    <row r="29" ht="15.75" customHeight="1" s="57"/>
    <row r="30" ht="15.75" customHeight="1" s="57"/>
    <row r="31" ht="15.75" customHeight="1" s="57"/>
    <row r="32" ht="15.75" customHeight="1" s="57"/>
    <row r="33" ht="15.75" customHeight="1" s="57"/>
    <row r="34" ht="15.75" customHeight="1" s="57"/>
    <row r="35" ht="15.75" customHeight="1" s="57"/>
    <row r="36" ht="15.75" customHeight="1" s="57"/>
    <row r="37" ht="15.75" customHeight="1" s="57"/>
    <row r="38" ht="15.75" customHeight="1" s="57"/>
    <row r="39" ht="15.75" customHeight="1" s="57"/>
    <row r="40" ht="15.75" customHeight="1" s="57"/>
    <row r="41" ht="15.75" customHeight="1" s="57"/>
    <row r="42" ht="15.75" customHeight="1" s="57"/>
    <row r="43" ht="15.75" customHeight="1" s="57"/>
    <row r="44" ht="15.75" customHeight="1" s="57"/>
    <row r="45" ht="15.75" customHeight="1" s="57"/>
    <row r="46" ht="15.75" customHeight="1" s="57"/>
    <row r="47" ht="15.75" customHeight="1" s="57"/>
    <row r="48" ht="15.75" customHeight="1" s="57"/>
    <row r="49" ht="15.75" customHeight="1" s="57"/>
    <row r="50" ht="15.75" customHeight="1" s="57"/>
    <row r="51" ht="15.75" customHeight="1" s="57"/>
    <row r="52" ht="15.75" customHeight="1" s="57"/>
    <row r="53" ht="15.75" customHeight="1" s="57"/>
    <row r="54" ht="15.75" customHeight="1" s="57"/>
    <row r="55" ht="15.75" customHeight="1" s="57"/>
    <row r="56" ht="15.75" customHeight="1" s="57"/>
    <row r="57" ht="15.75" customHeight="1" s="57"/>
    <row r="58" ht="15.75" customHeight="1" s="57"/>
    <row r="59" ht="15.75" customHeight="1" s="57"/>
    <row r="60" ht="15.75" customHeight="1" s="57"/>
    <row r="61" ht="15.75" customHeight="1" s="57"/>
    <row r="62" ht="15.75" customHeight="1" s="57"/>
    <row r="63" ht="15.75" customHeight="1" s="57"/>
    <row r="64" ht="15.75" customHeight="1" s="57"/>
    <row r="65" ht="15.75" customHeight="1" s="57"/>
    <row r="66" ht="15.75" customHeight="1" s="57"/>
    <row r="67" ht="15.75" customHeight="1" s="57"/>
    <row r="68" ht="15.75" customHeight="1" s="57"/>
    <row r="69" ht="15.75" customHeight="1" s="57"/>
    <row r="70" ht="15.75" customHeight="1" s="57"/>
    <row r="71" ht="15.75" customHeight="1" s="57"/>
    <row r="72" ht="15.75" customHeight="1" s="57"/>
    <row r="73" ht="15.75" customHeight="1" s="57"/>
    <row r="74" ht="15.75" customHeight="1" s="57"/>
    <row r="75" ht="15.75" customHeight="1" s="57"/>
    <row r="76" ht="15.75" customHeight="1" s="57"/>
    <row r="77" ht="15.75" customHeight="1" s="57"/>
    <row r="78" ht="15.75" customHeight="1" s="57"/>
    <row r="79" ht="15.75" customHeight="1" s="57"/>
    <row r="80" ht="15.75" customHeight="1" s="57"/>
    <row r="81" ht="15.75" customHeight="1" s="57"/>
    <row r="82" ht="15.75" customHeight="1" s="57"/>
    <row r="83" ht="15.75" customHeight="1" s="57"/>
    <row r="84" ht="15.75" customHeight="1" s="57"/>
    <row r="85" ht="15.75" customHeight="1" s="57"/>
    <row r="86" ht="15.75" customHeight="1" s="57"/>
    <row r="87" ht="15.75" customHeight="1" s="57"/>
    <row r="88" ht="15.75" customHeight="1" s="57"/>
    <row r="89" ht="15.75" customHeight="1" s="57"/>
    <row r="90" ht="15.75" customHeight="1" s="57"/>
    <row r="91" ht="15.75" customHeight="1" s="57"/>
    <row r="92" ht="15.75" customHeight="1" s="57"/>
    <row r="93" ht="15.75" customHeight="1" s="57"/>
    <row r="94" ht="15.75" customHeight="1" s="57"/>
    <row r="95" ht="15.75" customHeight="1" s="57"/>
    <row r="96" ht="15.75" customHeight="1" s="57"/>
    <row r="97" ht="15.75" customHeight="1" s="57"/>
    <row r="98" ht="15.75" customHeight="1" s="57"/>
    <row r="99" ht="15.75" customHeight="1" s="57"/>
    <row r="100" ht="15.75" customHeight="1" s="57"/>
    <row r="101" ht="15.75" customHeight="1" s="57"/>
    <row r="102" ht="15.75" customHeight="1" s="57"/>
    <row r="103" ht="15.75" customHeight="1" s="57"/>
    <row r="104" ht="15.75" customHeight="1" s="57"/>
    <row r="105" ht="15.75" customHeight="1" s="57"/>
    <row r="106" ht="15.75" customHeight="1" s="57"/>
    <row r="107" ht="15.75" customHeight="1" s="57"/>
    <row r="108" ht="15.75" customHeight="1" s="57"/>
    <row r="109" ht="15.75" customHeight="1" s="57"/>
    <row r="110" ht="15.75" customHeight="1" s="57"/>
    <row r="111" ht="15.75" customHeight="1" s="57"/>
    <row r="112" ht="15.75" customHeight="1" s="57"/>
    <row r="113" ht="15.75" customHeight="1" s="57"/>
    <row r="114" ht="15.75" customHeight="1" s="57"/>
    <row r="115" ht="15.75" customHeight="1" s="57"/>
    <row r="116" ht="15.75" customHeight="1" s="57"/>
    <row r="117" ht="15.75" customHeight="1" s="57"/>
    <row r="118" ht="15.75" customHeight="1" s="57"/>
    <row r="119" ht="15.75" customHeight="1" s="57"/>
    <row r="120" ht="15.75" customHeight="1" s="57"/>
    <row r="121" ht="15.75" customHeight="1" s="57"/>
    <row r="122" ht="15.75" customHeight="1" s="57"/>
    <row r="123" ht="15.75" customHeight="1" s="57"/>
    <row r="124" ht="15.75" customHeight="1" s="57"/>
    <row r="125" ht="15.75" customHeight="1" s="57"/>
    <row r="126" ht="15.75" customHeight="1" s="57"/>
    <row r="127" ht="15.75" customHeight="1" s="57"/>
    <row r="128" ht="15.75" customHeight="1" s="57"/>
    <row r="129" ht="15.75" customHeight="1" s="57"/>
    <row r="130" ht="15.75" customHeight="1" s="57"/>
    <row r="131" ht="15.75" customHeight="1" s="57"/>
    <row r="132" ht="15.75" customHeight="1" s="57"/>
    <row r="133" ht="15.75" customHeight="1" s="57"/>
    <row r="134" ht="15.75" customHeight="1" s="57"/>
    <row r="135" ht="15.75" customHeight="1" s="57"/>
    <row r="136" ht="15.75" customHeight="1" s="57"/>
    <row r="137" ht="15.75" customHeight="1" s="57"/>
    <row r="138" ht="15.75" customHeight="1" s="57"/>
    <row r="139" ht="15.75" customHeight="1" s="57"/>
    <row r="140" ht="15.75" customHeight="1" s="57"/>
    <row r="141" ht="15.75" customHeight="1" s="57"/>
    <row r="142" ht="15.75" customHeight="1" s="57"/>
    <row r="143" ht="15.75" customHeight="1" s="57"/>
    <row r="144" ht="15.75" customHeight="1" s="57"/>
    <row r="145" ht="15.75" customHeight="1" s="57"/>
    <row r="146" ht="15.75" customHeight="1" s="57"/>
    <row r="147" ht="15.75" customHeight="1" s="57"/>
    <row r="148" ht="15.75" customHeight="1" s="57"/>
    <row r="149" ht="15.75" customHeight="1" s="57"/>
    <row r="150" ht="15.75" customHeight="1" s="57"/>
    <row r="151" ht="15.75" customHeight="1" s="57"/>
    <row r="152" ht="15.75" customHeight="1" s="57"/>
    <row r="153" ht="15.75" customHeight="1" s="57"/>
    <row r="154" ht="15.75" customHeight="1" s="57"/>
    <row r="155" ht="15.75" customHeight="1" s="57"/>
    <row r="156" ht="15.75" customHeight="1" s="57"/>
    <row r="157" ht="15.75" customHeight="1" s="57"/>
    <row r="158" ht="15.75" customHeight="1" s="57"/>
    <row r="159" ht="15.75" customHeight="1" s="57"/>
    <row r="160" ht="15.75" customHeight="1" s="57"/>
    <row r="161" ht="15.75" customHeight="1" s="57"/>
    <row r="162" ht="15.75" customHeight="1" s="57"/>
    <row r="163" ht="15.75" customHeight="1" s="57"/>
    <row r="164" ht="15.75" customHeight="1" s="57"/>
    <row r="165" ht="15.75" customHeight="1" s="57"/>
    <row r="166" ht="15.75" customHeight="1" s="57"/>
    <row r="167" ht="15.75" customHeight="1" s="57"/>
    <row r="168" ht="15.75" customHeight="1" s="57"/>
    <row r="169" ht="15.75" customHeight="1" s="57"/>
    <row r="170" ht="15.75" customHeight="1" s="57"/>
    <row r="171" ht="15.75" customHeight="1" s="57"/>
    <row r="172" ht="15.75" customHeight="1" s="57"/>
    <row r="173" ht="15.75" customHeight="1" s="57"/>
    <row r="174" ht="15.75" customHeight="1" s="57"/>
    <row r="175" ht="15.75" customHeight="1" s="57"/>
    <row r="176" ht="15.75" customHeight="1" s="57"/>
    <row r="177" ht="15.75" customHeight="1" s="57"/>
    <row r="178" ht="15.75" customHeight="1" s="57"/>
    <row r="179" ht="15.75" customHeight="1" s="57"/>
    <row r="180" ht="15.75" customHeight="1" s="57"/>
    <row r="181" ht="15.75" customHeight="1" s="57"/>
    <row r="182" ht="15.75" customHeight="1" s="57"/>
    <row r="183" ht="15.75" customHeight="1" s="57"/>
    <row r="184" ht="15.75" customHeight="1" s="57"/>
    <row r="185" ht="15.75" customHeight="1" s="57"/>
    <row r="186" ht="15.75" customHeight="1" s="57"/>
    <row r="187" ht="15.75" customHeight="1" s="57"/>
    <row r="188" ht="15.75" customHeight="1" s="57"/>
    <row r="189" ht="15.75" customHeight="1" s="57"/>
    <row r="190" ht="15.75" customHeight="1" s="57"/>
    <row r="191" ht="15.75" customHeight="1" s="57"/>
    <row r="192" ht="15.75" customHeight="1" s="57"/>
    <row r="193" ht="15.75" customHeight="1" s="57"/>
    <row r="194" ht="15.75" customHeight="1" s="57"/>
    <row r="195" ht="15.75" customHeight="1" s="57"/>
    <row r="196" ht="15.75" customHeight="1" s="57"/>
    <row r="197" ht="15.75" customHeight="1" s="57"/>
    <row r="198" ht="15.75" customHeight="1" s="57"/>
    <row r="199" ht="15.75" customHeight="1" s="57"/>
    <row r="200" ht="15.75" customHeight="1" s="57"/>
    <row r="201" ht="15.75" customHeight="1" s="57"/>
    <row r="202" ht="15.75" customHeight="1" s="57"/>
    <row r="203" ht="15.75" customHeight="1" s="57"/>
    <row r="204" ht="15.75" customHeight="1" s="57"/>
    <row r="205" ht="15.75" customHeight="1" s="57"/>
    <row r="206" ht="15.75" customHeight="1" s="57"/>
    <row r="207" ht="15.75" customHeight="1" s="57"/>
    <row r="208" ht="15.75" customHeight="1" s="57"/>
    <row r="209" ht="15.75" customHeight="1" s="57"/>
    <row r="210" ht="15.75" customHeight="1" s="57"/>
    <row r="211" ht="15.75" customHeight="1" s="57"/>
    <row r="212" ht="15.75" customHeight="1" s="57"/>
    <row r="213" ht="15.75" customHeight="1" s="57"/>
    <row r="214" ht="15.75" customHeight="1" s="57"/>
    <row r="215" ht="15.75" customHeight="1" s="57"/>
    <row r="216" ht="15.75" customHeight="1" s="57"/>
    <row r="217" ht="15.75" customHeight="1" s="57"/>
    <row r="218" ht="15.75" customHeight="1" s="57"/>
    <row r="219" ht="15.75" customHeight="1" s="57"/>
    <row r="220" ht="15.75" customHeight="1" s="57"/>
    <row r="221" ht="15.75" customHeight="1" s="57"/>
    <row r="222" ht="15.75" customHeight="1" s="57"/>
    <row r="223" ht="15.75" customHeight="1" s="57"/>
    <row r="224" ht="15.75" customHeight="1" s="57"/>
    <row r="225" ht="15.75" customHeight="1" s="57"/>
    <row r="226" ht="15.75" customHeight="1" s="57"/>
    <row r="227" ht="15.75" customHeight="1" s="57"/>
    <row r="228" ht="15.75" customHeight="1" s="57"/>
    <row r="229" ht="15.75" customHeight="1" s="57"/>
    <row r="230" ht="15.75" customHeight="1" s="57"/>
    <row r="231" ht="15.75" customHeight="1" s="57"/>
    <row r="232" ht="15.75" customHeight="1" s="57"/>
    <row r="233" ht="15.75" customHeight="1" s="57"/>
    <row r="234" ht="15.75" customHeight="1" s="57"/>
    <row r="235" ht="15.75" customHeight="1" s="57"/>
    <row r="236" ht="15.75" customHeight="1" s="57"/>
    <row r="237" ht="15.75" customHeight="1" s="57"/>
    <row r="238" ht="15.75" customHeight="1" s="57"/>
    <row r="239" ht="15.75" customHeight="1" s="57"/>
    <row r="240" ht="15.75" customHeight="1" s="57"/>
    <row r="241" ht="15.75" customHeight="1" s="57"/>
    <row r="242" ht="15.75" customHeight="1" s="57"/>
    <row r="243" ht="15.75" customHeight="1" s="57"/>
    <row r="244" ht="15.75" customHeight="1" s="57"/>
    <row r="245" ht="15.75" customHeight="1" s="57"/>
    <row r="246" ht="15.75" customHeight="1" s="57"/>
    <row r="247" ht="15.75" customHeight="1" s="57"/>
    <row r="248" ht="15.75" customHeight="1" s="57"/>
    <row r="249" ht="15.75" customHeight="1" s="57"/>
    <row r="250" ht="15.75" customHeight="1" s="57"/>
    <row r="251" ht="15.75" customHeight="1" s="57"/>
    <row r="252" ht="15.75" customHeight="1" s="57"/>
    <row r="253" ht="15.75" customHeight="1" s="57"/>
    <row r="254" ht="15.75" customHeight="1" s="57"/>
    <row r="255" ht="15.75" customHeight="1" s="57"/>
    <row r="256" ht="15.75" customHeight="1" s="57"/>
    <row r="257" ht="15.75" customHeight="1" s="57"/>
    <row r="258" ht="15.75" customHeight="1" s="57"/>
    <row r="259" ht="15.75" customHeight="1" s="57"/>
    <row r="260" ht="15.75" customHeight="1" s="57"/>
    <row r="261" ht="15.75" customHeight="1" s="57"/>
    <row r="262" ht="15.75" customHeight="1" s="57"/>
    <row r="263" ht="15.75" customHeight="1" s="57"/>
    <row r="264" ht="15.75" customHeight="1" s="57"/>
    <row r="265" ht="15.75" customHeight="1" s="57"/>
    <row r="266" ht="15.75" customHeight="1" s="57"/>
    <row r="267" ht="15.75" customHeight="1" s="57"/>
    <row r="268" ht="15.75" customHeight="1" s="57"/>
    <row r="269" ht="15.75" customHeight="1" s="57"/>
    <row r="270" ht="15.75" customHeight="1" s="57"/>
    <row r="271" ht="15.75" customHeight="1" s="57"/>
    <row r="272" ht="15.75" customHeight="1" s="57"/>
    <row r="273" ht="15.75" customHeight="1" s="57"/>
    <row r="274" ht="15.75" customHeight="1" s="57"/>
    <row r="275" ht="15.75" customHeight="1" s="57"/>
    <row r="276" ht="15.75" customHeight="1" s="57"/>
    <row r="277" ht="15.75" customHeight="1" s="57"/>
    <row r="278" ht="15.75" customHeight="1" s="57"/>
    <row r="279" ht="15.75" customHeight="1" s="57"/>
    <row r="280" ht="15.75" customHeight="1" s="57"/>
    <row r="281" ht="15.75" customHeight="1" s="57"/>
    <row r="282" ht="15.75" customHeight="1" s="57"/>
    <row r="283" ht="15.75" customHeight="1" s="57"/>
    <row r="284" ht="15.75" customHeight="1" s="57"/>
    <row r="285" ht="15.75" customHeight="1" s="57"/>
    <row r="286" ht="15.75" customHeight="1" s="57"/>
    <row r="287" ht="15.75" customHeight="1" s="57"/>
    <row r="288" ht="15.75" customHeight="1" s="57"/>
    <row r="289" ht="15.75" customHeight="1" s="57"/>
    <row r="290" ht="15.75" customHeight="1" s="57"/>
    <row r="291" ht="15.75" customHeight="1" s="57"/>
    <row r="292" ht="15.75" customHeight="1" s="57"/>
    <row r="293" ht="15.75" customHeight="1" s="57"/>
    <row r="294" ht="15.75" customHeight="1" s="57"/>
    <row r="295" ht="15.75" customHeight="1" s="57"/>
    <row r="296" ht="15.75" customHeight="1" s="57"/>
    <row r="297" ht="15.75" customHeight="1" s="57"/>
    <row r="298" ht="15.75" customHeight="1" s="57"/>
    <row r="299" ht="15.75" customHeight="1" s="57"/>
    <row r="300" ht="15.75" customHeight="1" s="57"/>
    <row r="301" ht="15.75" customHeight="1" s="57"/>
    <row r="302" ht="15.75" customHeight="1" s="57"/>
    <row r="303" ht="15.75" customHeight="1" s="57"/>
    <row r="304" ht="15.75" customHeight="1" s="57"/>
    <row r="305" ht="15.75" customHeight="1" s="57"/>
    <row r="306" ht="15.75" customHeight="1" s="57"/>
    <row r="307" ht="15.75" customHeight="1" s="57"/>
    <row r="308" ht="15.75" customHeight="1" s="57"/>
    <row r="309" ht="15.75" customHeight="1" s="57"/>
    <row r="310" ht="15.75" customHeight="1" s="57"/>
    <row r="311" ht="15.75" customHeight="1" s="57"/>
    <row r="312" ht="15.75" customHeight="1" s="57"/>
    <row r="313" ht="15.75" customHeight="1" s="57"/>
    <row r="314" ht="15.75" customHeight="1" s="57"/>
    <row r="315" ht="15.75" customHeight="1" s="57"/>
    <row r="316" ht="15.75" customHeight="1" s="57"/>
    <row r="317" ht="15.75" customHeight="1" s="57"/>
    <row r="318" ht="15.75" customHeight="1" s="57"/>
    <row r="319" ht="15.75" customHeight="1" s="57"/>
    <row r="320" ht="15.75" customHeight="1" s="57"/>
    <row r="321" ht="15.75" customHeight="1" s="57"/>
    <row r="322" ht="15.75" customHeight="1" s="57"/>
    <row r="323" ht="15.75" customHeight="1" s="57"/>
    <row r="324" ht="15.75" customHeight="1" s="57"/>
    <row r="325" ht="15.75" customHeight="1" s="57"/>
    <row r="326" ht="15.75" customHeight="1" s="57"/>
    <row r="327" ht="15.75" customHeight="1" s="57"/>
    <row r="328" ht="15.75" customHeight="1" s="57"/>
    <row r="329" ht="15.75" customHeight="1" s="57"/>
    <row r="330" ht="15.75" customHeight="1" s="57"/>
    <row r="331" ht="15.75" customHeight="1" s="57"/>
    <row r="332" ht="15.75" customHeight="1" s="57"/>
    <row r="333" ht="15.75" customHeight="1" s="57"/>
    <row r="334" ht="15.75" customHeight="1" s="57"/>
    <row r="335" ht="15.75" customHeight="1" s="57"/>
    <row r="336" ht="15.75" customHeight="1" s="57"/>
    <row r="337" ht="15.75" customHeight="1" s="57"/>
    <row r="338" ht="15.75" customHeight="1" s="57"/>
    <row r="339" ht="15.75" customHeight="1" s="57"/>
    <row r="340" ht="15.75" customHeight="1" s="57"/>
    <row r="341" ht="15.75" customHeight="1" s="57"/>
    <row r="342" ht="15.75" customHeight="1" s="57"/>
    <row r="343" ht="15.75" customHeight="1" s="57"/>
    <row r="344" ht="15.75" customHeight="1" s="57"/>
    <row r="345" ht="15.75" customHeight="1" s="57"/>
    <row r="346" ht="15.75" customHeight="1" s="57"/>
    <row r="347" ht="15.75" customHeight="1" s="57"/>
    <row r="348" ht="15.75" customHeight="1" s="57"/>
    <row r="349" ht="15.75" customHeight="1" s="57"/>
    <row r="350" ht="15.75" customHeight="1" s="57"/>
    <row r="351" ht="15.75" customHeight="1" s="57"/>
    <row r="352" ht="15.75" customHeight="1" s="57"/>
    <row r="353" ht="15.75" customHeight="1" s="57"/>
    <row r="354" ht="15.75" customHeight="1" s="57"/>
    <row r="355" ht="15.75" customHeight="1" s="57"/>
    <row r="356" ht="15.75" customHeight="1" s="57"/>
    <row r="357" ht="15.75" customHeight="1" s="57"/>
    <row r="358" ht="15.75" customHeight="1" s="57"/>
    <row r="359" ht="15.75" customHeight="1" s="57"/>
    <row r="360" ht="15.75" customHeight="1" s="57"/>
    <row r="361" ht="15.75" customHeight="1" s="57"/>
    <row r="362" ht="15.75" customHeight="1" s="57"/>
    <row r="363" ht="15.75" customHeight="1" s="57"/>
    <row r="364" ht="15.75" customHeight="1" s="57"/>
    <row r="365" ht="15.75" customHeight="1" s="57"/>
    <row r="366" ht="15.75" customHeight="1" s="57"/>
    <row r="367" ht="15.75" customHeight="1" s="57"/>
    <row r="368" ht="15.75" customHeight="1" s="57"/>
    <row r="369" ht="15.75" customHeight="1" s="57"/>
    <row r="370" ht="15.75" customHeight="1" s="57"/>
    <row r="371" ht="15.75" customHeight="1" s="57"/>
    <row r="372" ht="15.75" customHeight="1" s="57"/>
    <row r="373" ht="15.75" customHeight="1" s="57"/>
    <row r="374" ht="15.75" customHeight="1" s="57"/>
    <row r="375" ht="15.75" customHeight="1" s="57"/>
    <row r="376" ht="15.75" customHeight="1" s="57"/>
    <row r="377" ht="15.75" customHeight="1" s="57"/>
    <row r="378" ht="15.75" customHeight="1" s="57"/>
    <row r="379" ht="15.75" customHeight="1" s="57"/>
    <row r="380" ht="15.75" customHeight="1" s="57"/>
    <row r="381" ht="15.75" customHeight="1" s="57"/>
    <row r="382" ht="15.75" customHeight="1" s="57"/>
    <row r="383" ht="15.75" customHeight="1" s="57"/>
    <row r="384" ht="15.75" customHeight="1" s="57"/>
    <row r="385" ht="15.75" customHeight="1" s="57"/>
    <row r="386" ht="15.75" customHeight="1" s="57"/>
    <row r="387" ht="15.75" customHeight="1" s="57"/>
    <row r="388" ht="15.75" customHeight="1" s="57"/>
    <row r="389" ht="15.75" customHeight="1" s="57"/>
    <row r="390" ht="15.75" customHeight="1" s="57"/>
    <row r="391" ht="15.75" customHeight="1" s="57"/>
    <row r="392" ht="15.75" customHeight="1" s="57"/>
    <row r="393" ht="15.75" customHeight="1" s="57"/>
    <row r="394" ht="15.75" customHeight="1" s="57"/>
    <row r="395" ht="15.75" customHeight="1" s="57"/>
    <row r="396" ht="15.75" customHeight="1" s="57"/>
    <row r="397" ht="15.75" customHeight="1" s="57"/>
    <row r="398" ht="15.75" customHeight="1" s="57"/>
    <row r="399" ht="15.75" customHeight="1" s="57"/>
    <row r="400" ht="15.75" customHeight="1" s="57"/>
    <row r="401" ht="15.75" customHeight="1" s="57"/>
    <row r="402" ht="15.75" customHeight="1" s="57"/>
    <row r="403" ht="15.75" customHeight="1" s="57"/>
    <row r="404" ht="15.75" customHeight="1" s="57"/>
    <row r="405" ht="15.75" customHeight="1" s="57"/>
    <row r="406" ht="15.75" customHeight="1" s="57"/>
    <row r="407" ht="15.75" customHeight="1" s="57"/>
    <row r="408" ht="15.75" customHeight="1" s="57"/>
    <row r="409" ht="15.75" customHeight="1" s="57"/>
    <row r="410" ht="15.75" customHeight="1" s="57"/>
    <row r="411" ht="15.75" customHeight="1" s="57"/>
    <row r="412" ht="15.75" customHeight="1" s="57"/>
    <row r="413" ht="15.75" customHeight="1" s="57"/>
    <row r="414" ht="15.75" customHeight="1" s="57"/>
    <row r="415" ht="15.75" customHeight="1" s="57"/>
    <row r="416" ht="15.75" customHeight="1" s="57"/>
    <row r="417" ht="15.75" customHeight="1" s="57"/>
    <row r="418" ht="15.75" customHeight="1" s="57"/>
    <row r="419" ht="15.75" customHeight="1" s="57"/>
    <row r="420" ht="15.75" customHeight="1" s="57"/>
    <row r="421" ht="15.75" customHeight="1" s="57"/>
    <row r="422" ht="15.75" customHeight="1" s="57"/>
    <row r="423" ht="15.75" customHeight="1" s="57"/>
    <row r="424" ht="15.75" customHeight="1" s="57"/>
    <row r="425" ht="15.75" customHeight="1" s="57"/>
    <row r="426" ht="15.75" customHeight="1" s="57"/>
    <row r="427" ht="15.75" customHeight="1" s="57"/>
    <row r="428" ht="15.75" customHeight="1" s="57"/>
    <row r="429" ht="15.75" customHeight="1" s="57"/>
    <row r="430" ht="15.75" customHeight="1" s="57"/>
    <row r="431" ht="15.75" customHeight="1" s="57"/>
    <row r="432" ht="15.75" customHeight="1" s="57"/>
    <row r="433" ht="15.75" customHeight="1" s="57"/>
    <row r="434" ht="15.75" customHeight="1" s="57"/>
    <row r="435" ht="15.75" customHeight="1" s="57"/>
    <row r="436" ht="15.75" customHeight="1" s="57"/>
    <row r="437" ht="15.75" customHeight="1" s="57"/>
    <row r="438" ht="15.75" customHeight="1" s="57"/>
    <row r="439" ht="15.75" customHeight="1" s="57"/>
    <row r="440" ht="15.75" customHeight="1" s="57"/>
    <row r="441" ht="15.75" customHeight="1" s="57"/>
    <row r="442" ht="15.75" customHeight="1" s="57"/>
    <row r="443" ht="15.75" customHeight="1" s="57"/>
    <row r="444" ht="15.75" customHeight="1" s="57"/>
    <row r="445" ht="15.75" customHeight="1" s="57"/>
    <row r="446" ht="15.75" customHeight="1" s="57"/>
    <row r="447" ht="15.75" customHeight="1" s="57"/>
    <row r="448" ht="15.75" customHeight="1" s="57"/>
    <row r="449" ht="15.75" customHeight="1" s="57"/>
    <row r="450" ht="15.75" customHeight="1" s="57"/>
    <row r="451" ht="15.75" customHeight="1" s="57"/>
    <row r="452" ht="15.75" customHeight="1" s="57"/>
    <row r="453" ht="15.75" customHeight="1" s="57"/>
    <row r="454" ht="15.75" customHeight="1" s="57"/>
    <row r="455" ht="15.75" customHeight="1" s="57"/>
    <row r="456" ht="15.75" customHeight="1" s="57"/>
    <row r="457" ht="15.75" customHeight="1" s="57"/>
    <row r="458" ht="15.75" customHeight="1" s="57"/>
    <row r="459" ht="15.75" customHeight="1" s="57"/>
    <row r="460" ht="15.75" customHeight="1" s="57"/>
    <row r="461" ht="15.75" customHeight="1" s="57"/>
    <row r="462" ht="15.75" customHeight="1" s="57"/>
    <row r="463" ht="15.75" customHeight="1" s="57"/>
    <row r="464" ht="15.75" customHeight="1" s="57"/>
    <row r="465" ht="15.75" customHeight="1" s="57"/>
    <row r="466" ht="15.75" customHeight="1" s="57"/>
    <row r="467" ht="15.75" customHeight="1" s="57"/>
    <row r="468" ht="15.75" customHeight="1" s="57"/>
    <row r="469" ht="15.75" customHeight="1" s="57"/>
    <row r="470" ht="15.75" customHeight="1" s="57"/>
    <row r="471" ht="15.75" customHeight="1" s="57"/>
    <row r="472" ht="15.75" customHeight="1" s="57"/>
    <row r="473" ht="15.75" customHeight="1" s="57"/>
    <row r="474" ht="15.75" customHeight="1" s="57"/>
    <row r="475" ht="15.75" customHeight="1" s="57"/>
    <row r="476" ht="15.75" customHeight="1" s="57"/>
    <row r="477" ht="15.75" customHeight="1" s="57"/>
    <row r="478" ht="15.75" customHeight="1" s="57"/>
    <row r="479" ht="15.75" customHeight="1" s="57"/>
    <row r="480" ht="15.75" customHeight="1" s="57"/>
    <row r="481" ht="15.75" customHeight="1" s="57"/>
    <row r="482" ht="15.75" customHeight="1" s="57"/>
    <row r="483" ht="15.75" customHeight="1" s="57"/>
    <row r="484" ht="15.75" customHeight="1" s="57"/>
    <row r="485" ht="15.75" customHeight="1" s="57"/>
    <row r="486" ht="15.75" customHeight="1" s="57"/>
    <row r="487" ht="15.75" customHeight="1" s="57"/>
    <row r="488" ht="15.75" customHeight="1" s="57"/>
    <row r="489" ht="15.75" customHeight="1" s="57"/>
    <row r="490" ht="15.75" customHeight="1" s="57"/>
    <row r="491" ht="15.75" customHeight="1" s="57"/>
    <row r="492" ht="15.75" customHeight="1" s="57"/>
    <row r="493" ht="15.75" customHeight="1" s="57"/>
    <row r="494" ht="15.75" customHeight="1" s="57"/>
    <row r="495" ht="15.75" customHeight="1" s="57"/>
    <row r="496" ht="15.75" customHeight="1" s="57"/>
    <row r="497" ht="15.75" customHeight="1" s="57"/>
    <row r="498" ht="15.75" customHeight="1" s="57"/>
    <row r="499" ht="15.75" customHeight="1" s="57"/>
    <row r="500" ht="15.75" customHeight="1" s="57"/>
    <row r="501" ht="15.75" customHeight="1" s="57"/>
    <row r="502" ht="15.75" customHeight="1" s="57"/>
    <row r="503" ht="15.75" customHeight="1" s="57"/>
    <row r="504" ht="15.75" customHeight="1" s="57"/>
    <row r="505" ht="15.75" customHeight="1" s="57"/>
    <row r="506" ht="15.75" customHeight="1" s="57"/>
    <row r="507" ht="15.75" customHeight="1" s="57"/>
    <row r="508" ht="15.75" customHeight="1" s="57"/>
    <row r="509" ht="15.75" customHeight="1" s="57"/>
    <row r="510" ht="15.75" customHeight="1" s="57"/>
    <row r="511" ht="15.75" customHeight="1" s="57"/>
    <row r="512" ht="15.75" customHeight="1" s="57"/>
    <row r="513" ht="15.75" customHeight="1" s="57"/>
    <row r="514" ht="15.75" customHeight="1" s="57"/>
    <row r="515" ht="15.75" customHeight="1" s="57"/>
    <row r="516" ht="15.75" customHeight="1" s="57"/>
    <row r="517" ht="15.75" customHeight="1" s="57"/>
    <row r="518" ht="15.75" customHeight="1" s="57"/>
    <row r="519" ht="15.75" customHeight="1" s="57"/>
    <row r="520" ht="15.75" customHeight="1" s="57"/>
    <row r="521" ht="15.75" customHeight="1" s="57"/>
    <row r="522" ht="15.75" customHeight="1" s="57"/>
    <row r="523" ht="15.75" customHeight="1" s="57"/>
    <row r="524" ht="15.75" customHeight="1" s="57"/>
    <row r="525" ht="15.75" customHeight="1" s="57"/>
    <row r="526" ht="15.75" customHeight="1" s="57"/>
    <row r="527" ht="15.75" customHeight="1" s="57"/>
    <row r="528" ht="15.75" customHeight="1" s="57"/>
    <row r="529" ht="15.75" customHeight="1" s="57"/>
    <row r="530" ht="15.75" customHeight="1" s="57"/>
    <row r="531" ht="15.75" customHeight="1" s="57"/>
    <row r="532" ht="15.75" customHeight="1" s="57"/>
    <row r="533" ht="15.75" customHeight="1" s="57"/>
    <row r="534" ht="15.75" customHeight="1" s="57"/>
    <row r="535" ht="15.75" customHeight="1" s="57"/>
    <row r="536" ht="15.75" customHeight="1" s="57"/>
    <row r="537" ht="15.75" customHeight="1" s="57"/>
    <row r="538" ht="15.75" customHeight="1" s="57"/>
    <row r="539" ht="15.75" customHeight="1" s="57"/>
    <row r="540" ht="15.75" customHeight="1" s="57"/>
    <row r="541" ht="15.75" customHeight="1" s="57"/>
    <row r="542" ht="15.75" customHeight="1" s="57"/>
    <row r="543" ht="15.75" customHeight="1" s="57"/>
    <row r="544" ht="15.75" customHeight="1" s="57"/>
    <row r="545" ht="15.75" customHeight="1" s="57"/>
    <row r="546" ht="15.75" customHeight="1" s="57"/>
    <row r="547" ht="15.75" customHeight="1" s="57"/>
    <row r="548" ht="15.75" customHeight="1" s="57"/>
    <row r="549" ht="15.75" customHeight="1" s="57"/>
    <row r="550" ht="15.75" customHeight="1" s="57"/>
    <row r="551" ht="15.75" customHeight="1" s="57"/>
    <row r="552" ht="15.75" customHeight="1" s="57"/>
    <row r="553" ht="15.75" customHeight="1" s="57"/>
    <row r="554" ht="15.75" customHeight="1" s="57"/>
    <row r="555" ht="15.75" customHeight="1" s="57"/>
    <row r="556" ht="15.75" customHeight="1" s="57"/>
    <row r="557" ht="15.75" customHeight="1" s="57"/>
    <row r="558" ht="15.75" customHeight="1" s="57"/>
    <row r="559" ht="15.75" customHeight="1" s="57"/>
    <row r="560" ht="15.75" customHeight="1" s="57"/>
    <row r="561" ht="15.75" customHeight="1" s="57"/>
    <row r="562" ht="15.75" customHeight="1" s="57"/>
    <row r="563" ht="15.75" customHeight="1" s="57"/>
    <row r="564" ht="15.75" customHeight="1" s="57"/>
    <row r="565" ht="15.75" customHeight="1" s="57"/>
    <row r="566" ht="15.75" customHeight="1" s="57"/>
    <row r="567" ht="15.75" customHeight="1" s="57"/>
    <row r="568" ht="15.75" customHeight="1" s="57"/>
    <row r="569" ht="15.75" customHeight="1" s="57"/>
    <row r="570" ht="15.75" customHeight="1" s="57"/>
    <row r="571" ht="15.75" customHeight="1" s="57"/>
    <row r="572" ht="15.75" customHeight="1" s="57"/>
    <row r="573" ht="15.75" customHeight="1" s="57"/>
    <row r="574" ht="15.75" customHeight="1" s="57"/>
    <row r="575" ht="15.75" customHeight="1" s="57"/>
    <row r="576" ht="15.75" customHeight="1" s="57"/>
    <row r="577" ht="15.75" customHeight="1" s="57"/>
    <row r="578" ht="15.75" customHeight="1" s="57"/>
    <row r="579" ht="15.75" customHeight="1" s="57"/>
    <row r="580" ht="15.75" customHeight="1" s="57"/>
    <row r="581" ht="15.75" customHeight="1" s="57"/>
    <row r="582" ht="15.75" customHeight="1" s="57"/>
    <row r="583" ht="15.75" customHeight="1" s="57"/>
    <row r="584" ht="15.75" customHeight="1" s="57"/>
    <row r="585" ht="15.75" customHeight="1" s="57"/>
    <row r="586" ht="15.75" customHeight="1" s="57"/>
    <row r="587" ht="15.75" customHeight="1" s="57"/>
    <row r="588" ht="15.75" customHeight="1" s="57"/>
    <row r="589" ht="15.75" customHeight="1" s="57"/>
    <row r="590" ht="15.75" customHeight="1" s="57"/>
    <row r="591" ht="15.75" customHeight="1" s="57"/>
    <row r="592" ht="15.75" customHeight="1" s="57"/>
    <row r="593" ht="15.75" customHeight="1" s="57"/>
    <row r="594" ht="15.75" customHeight="1" s="57"/>
    <row r="595" ht="15.75" customHeight="1" s="57"/>
    <row r="596" ht="15.75" customHeight="1" s="57"/>
    <row r="597" ht="15.75" customHeight="1" s="57"/>
    <row r="598" ht="15.75" customHeight="1" s="57"/>
    <row r="599" ht="15.75" customHeight="1" s="57"/>
    <row r="600" ht="15.75" customHeight="1" s="57"/>
    <row r="601" ht="15.75" customHeight="1" s="57"/>
    <row r="602" ht="15.75" customHeight="1" s="57"/>
    <row r="603" ht="15.75" customHeight="1" s="57"/>
    <row r="604" ht="15.75" customHeight="1" s="57"/>
    <row r="605" ht="15.75" customHeight="1" s="57"/>
    <row r="606" ht="15.75" customHeight="1" s="57"/>
    <row r="607" ht="15.75" customHeight="1" s="57"/>
    <row r="608" ht="15.75" customHeight="1" s="57"/>
    <row r="609" ht="15.75" customHeight="1" s="57"/>
    <row r="610" ht="15.75" customHeight="1" s="57"/>
    <row r="611" ht="15.75" customHeight="1" s="57"/>
    <row r="612" ht="15.75" customHeight="1" s="57"/>
    <row r="613" ht="15.75" customHeight="1" s="57"/>
    <row r="614" ht="15.75" customHeight="1" s="57"/>
    <row r="615" ht="15.75" customHeight="1" s="57"/>
    <row r="616" ht="15.75" customHeight="1" s="57"/>
    <row r="617" ht="15.75" customHeight="1" s="57"/>
    <row r="618" ht="15.75" customHeight="1" s="57"/>
    <row r="619" ht="15.75" customHeight="1" s="57"/>
    <row r="620" ht="15.75" customHeight="1" s="57"/>
    <row r="621" ht="15.75" customHeight="1" s="57"/>
    <row r="622" ht="15.75" customHeight="1" s="57"/>
    <row r="623" ht="15.75" customHeight="1" s="57"/>
    <row r="624" ht="15.75" customHeight="1" s="57"/>
    <row r="625" ht="15.75" customHeight="1" s="57"/>
    <row r="626" ht="15.75" customHeight="1" s="57"/>
    <row r="627" ht="15.75" customHeight="1" s="57"/>
    <row r="628" ht="15.75" customHeight="1" s="57"/>
    <row r="629" ht="15.75" customHeight="1" s="57"/>
    <row r="630" ht="15.75" customHeight="1" s="57"/>
    <row r="631" ht="15.75" customHeight="1" s="57"/>
    <row r="632" ht="15.75" customHeight="1" s="57"/>
    <row r="633" ht="15.75" customHeight="1" s="57"/>
    <row r="634" ht="15.75" customHeight="1" s="57"/>
    <row r="635" ht="15.75" customHeight="1" s="57"/>
    <row r="636" ht="15.75" customHeight="1" s="57"/>
    <row r="637" ht="15.75" customHeight="1" s="57"/>
    <row r="638" ht="15.75" customHeight="1" s="57"/>
    <row r="639" ht="15.75" customHeight="1" s="57"/>
    <row r="640" ht="15.75" customHeight="1" s="57"/>
    <row r="641" ht="15.75" customHeight="1" s="57"/>
    <row r="642" ht="15.75" customHeight="1" s="57"/>
    <row r="643" ht="15.75" customHeight="1" s="57"/>
    <row r="644" ht="15.75" customHeight="1" s="57"/>
    <row r="645" ht="15.75" customHeight="1" s="57"/>
    <row r="646" ht="15.75" customHeight="1" s="57"/>
    <row r="647" ht="15.75" customHeight="1" s="57"/>
    <row r="648" ht="15.75" customHeight="1" s="57"/>
    <row r="649" ht="15.75" customHeight="1" s="57"/>
    <row r="650" ht="15.75" customHeight="1" s="57"/>
    <row r="651" ht="15.75" customHeight="1" s="57"/>
    <row r="652" ht="15.75" customHeight="1" s="57"/>
    <row r="653" ht="15.75" customHeight="1" s="57"/>
    <row r="654" ht="15.75" customHeight="1" s="57"/>
    <row r="655" ht="15.75" customHeight="1" s="57"/>
    <row r="656" ht="15.75" customHeight="1" s="57"/>
    <row r="657" ht="15.75" customHeight="1" s="57"/>
    <row r="658" ht="15.75" customHeight="1" s="57"/>
    <row r="659" ht="15.75" customHeight="1" s="57"/>
    <row r="660" ht="15.75" customHeight="1" s="57"/>
    <row r="661" ht="15.75" customHeight="1" s="57"/>
    <row r="662" ht="15.75" customHeight="1" s="57"/>
    <row r="663" ht="15.75" customHeight="1" s="57"/>
    <row r="664" ht="15.75" customHeight="1" s="57"/>
    <row r="665" ht="15.75" customHeight="1" s="57"/>
    <row r="666" ht="15.75" customHeight="1" s="57"/>
    <row r="667" ht="15.75" customHeight="1" s="57"/>
    <row r="668" ht="15.75" customHeight="1" s="57"/>
    <row r="669" ht="15.75" customHeight="1" s="57"/>
    <row r="670" ht="15.75" customHeight="1" s="57"/>
    <row r="671" ht="15.75" customHeight="1" s="57"/>
    <row r="672" ht="15.75" customHeight="1" s="57"/>
    <row r="673" ht="15.75" customHeight="1" s="57"/>
    <row r="674" ht="15.75" customHeight="1" s="57"/>
    <row r="675" ht="15.75" customHeight="1" s="57"/>
    <row r="676" ht="15.75" customHeight="1" s="57"/>
    <row r="677" ht="15.75" customHeight="1" s="57"/>
    <row r="678" ht="15.75" customHeight="1" s="57"/>
    <row r="679" ht="15.75" customHeight="1" s="57"/>
    <row r="680" ht="15.75" customHeight="1" s="57"/>
    <row r="681" ht="15.75" customHeight="1" s="57"/>
    <row r="682" ht="15.75" customHeight="1" s="57"/>
    <row r="683" ht="15.75" customHeight="1" s="57"/>
    <row r="684" ht="15.75" customHeight="1" s="57"/>
    <row r="685" ht="15.75" customHeight="1" s="57"/>
    <row r="686" ht="15.75" customHeight="1" s="57"/>
    <row r="687" ht="15.75" customHeight="1" s="57"/>
    <row r="688" ht="15.75" customHeight="1" s="57"/>
    <row r="689" ht="15.75" customHeight="1" s="57"/>
    <row r="690" ht="15.75" customHeight="1" s="57"/>
    <row r="691" ht="15.75" customHeight="1" s="57"/>
    <row r="692" ht="15.75" customHeight="1" s="57"/>
    <row r="693" ht="15.75" customHeight="1" s="57"/>
    <row r="694" ht="15.75" customHeight="1" s="57"/>
    <row r="695" ht="15.75" customHeight="1" s="57"/>
    <row r="696" ht="15.75" customHeight="1" s="57"/>
    <row r="697" ht="15.75" customHeight="1" s="57"/>
    <row r="698" ht="15.75" customHeight="1" s="57"/>
    <row r="699" ht="15.75" customHeight="1" s="57"/>
    <row r="700" ht="15.75" customHeight="1" s="57"/>
    <row r="701" ht="15.75" customHeight="1" s="57"/>
    <row r="702" ht="15.75" customHeight="1" s="57"/>
    <row r="703" ht="15.75" customHeight="1" s="57"/>
    <row r="704" ht="15.75" customHeight="1" s="57"/>
    <row r="705" ht="15.75" customHeight="1" s="57"/>
    <row r="706" ht="15.75" customHeight="1" s="57"/>
    <row r="707" ht="15.75" customHeight="1" s="57"/>
    <row r="708" ht="15.75" customHeight="1" s="57"/>
    <row r="709" ht="15.75" customHeight="1" s="57"/>
    <row r="710" ht="15.75" customHeight="1" s="57"/>
    <row r="711" ht="15.75" customHeight="1" s="57"/>
    <row r="712" ht="15.75" customHeight="1" s="57"/>
    <row r="713" ht="15.75" customHeight="1" s="57"/>
    <row r="714" ht="15.75" customHeight="1" s="57"/>
    <row r="715" ht="15.75" customHeight="1" s="57"/>
    <row r="716" ht="15.75" customHeight="1" s="57"/>
    <row r="717" ht="15.75" customHeight="1" s="57"/>
    <row r="718" ht="15.75" customHeight="1" s="57"/>
    <row r="719" ht="15.75" customHeight="1" s="57"/>
    <row r="720" ht="15.75" customHeight="1" s="57"/>
    <row r="721" ht="15.75" customHeight="1" s="57"/>
    <row r="722" ht="15.75" customHeight="1" s="57"/>
    <row r="723" ht="15.75" customHeight="1" s="57"/>
    <row r="724" ht="15.75" customHeight="1" s="57"/>
    <row r="725" ht="15.75" customHeight="1" s="57"/>
    <row r="726" ht="15.75" customHeight="1" s="57"/>
    <row r="727" ht="15.75" customHeight="1" s="57"/>
    <row r="728" ht="15.75" customHeight="1" s="57"/>
    <row r="729" ht="15.75" customHeight="1" s="57"/>
    <row r="730" ht="15.75" customHeight="1" s="57"/>
    <row r="731" ht="15.75" customHeight="1" s="57"/>
    <row r="732" ht="15.75" customHeight="1" s="57"/>
    <row r="733" ht="15.75" customHeight="1" s="57"/>
    <row r="734" ht="15.75" customHeight="1" s="57"/>
    <row r="735" ht="15.75" customHeight="1" s="57"/>
    <row r="736" ht="15.75" customHeight="1" s="57"/>
    <row r="737" ht="15.75" customHeight="1" s="57"/>
    <row r="738" ht="15.75" customHeight="1" s="57"/>
    <row r="739" ht="15.75" customHeight="1" s="57"/>
    <row r="740" ht="15.75" customHeight="1" s="57"/>
    <row r="741" ht="15.75" customHeight="1" s="57"/>
    <row r="742" ht="15.75" customHeight="1" s="57"/>
    <row r="743" ht="15.75" customHeight="1" s="57"/>
    <row r="744" ht="15.75" customHeight="1" s="57"/>
    <row r="745" ht="15.75" customHeight="1" s="57"/>
    <row r="746" ht="15.75" customHeight="1" s="57"/>
    <row r="747" ht="15.75" customHeight="1" s="57"/>
    <row r="748" ht="15.75" customHeight="1" s="57"/>
    <row r="749" ht="15.75" customHeight="1" s="57"/>
    <row r="750" ht="15.75" customHeight="1" s="57"/>
    <row r="751" ht="15.75" customHeight="1" s="57"/>
    <row r="752" ht="15.75" customHeight="1" s="57"/>
    <row r="753" ht="15.75" customHeight="1" s="57"/>
    <row r="754" ht="15.75" customHeight="1" s="57"/>
    <row r="755" ht="15.75" customHeight="1" s="57"/>
    <row r="756" ht="15.75" customHeight="1" s="57"/>
    <row r="757" ht="15.75" customHeight="1" s="57"/>
    <row r="758" ht="15.75" customHeight="1" s="57"/>
    <row r="759" ht="15.75" customHeight="1" s="57"/>
    <row r="760" ht="15.75" customHeight="1" s="57"/>
    <row r="761" ht="15.75" customHeight="1" s="57"/>
    <row r="762" ht="15.75" customHeight="1" s="57"/>
    <row r="763" ht="15.75" customHeight="1" s="57"/>
    <row r="764" ht="15.75" customHeight="1" s="57"/>
    <row r="765" ht="15.75" customHeight="1" s="57"/>
    <row r="766" ht="15.75" customHeight="1" s="57"/>
    <row r="767" ht="15.75" customHeight="1" s="57"/>
    <row r="768" ht="15.75" customHeight="1" s="57"/>
    <row r="769" ht="15.75" customHeight="1" s="57"/>
    <row r="770" ht="15.75" customHeight="1" s="57"/>
    <row r="771" ht="15.75" customHeight="1" s="57"/>
    <row r="772" ht="15.75" customHeight="1" s="57"/>
    <row r="773" ht="15.75" customHeight="1" s="57"/>
    <row r="774" ht="15.75" customHeight="1" s="57"/>
    <row r="775" ht="15.75" customHeight="1" s="57"/>
    <row r="776" ht="15.75" customHeight="1" s="57"/>
    <row r="777" ht="15.75" customHeight="1" s="57"/>
    <row r="778" ht="15.75" customHeight="1" s="57"/>
    <row r="779" ht="15.75" customHeight="1" s="57"/>
    <row r="780" ht="15.75" customHeight="1" s="57"/>
    <row r="781" ht="15.75" customHeight="1" s="57"/>
    <row r="782" ht="15.75" customHeight="1" s="57"/>
    <row r="783" ht="15.75" customHeight="1" s="57"/>
    <row r="784" ht="15.75" customHeight="1" s="57"/>
    <row r="785" ht="15.75" customHeight="1" s="57"/>
    <row r="786" ht="15.75" customHeight="1" s="57"/>
    <row r="787" ht="15.75" customHeight="1" s="57"/>
    <row r="788" ht="15.75" customHeight="1" s="57"/>
    <row r="789" ht="15.75" customHeight="1" s="57"/>
    <row r="790" ht="15.75" customHeight="1" s="57"/>
    <row r="791" ht="15.75" customHeight="1" s="57"/>
    <row r="792" ht="15.75" customHeight="1" s="57"/>
    <row r="793" ht="15.75" customHeight="1" s="57"/>
    <row r="794" ht="15.75" customHeight="1" s="57"/>
    <row r="795" ht="15.75" customHeight="1" s="57"/>
    <row r="796" ht="15.75" customHeight="1" s="57"/>
    <row r="797" ht="15.75" customHeight="1" s="57"/>
    <row r="798" ht="15.75" customHeight="1" s="57"/>
    <row r="799" ht="15.75" customHeight="1" s="57"/>
    <row r="800" ht="15.75" customHeight="1" s="57"/>
    <row r="801" ht="15.75" customHeight="1" s="57"/>
    <row r="802" ht="15.75" customHeight="1" s="57"/>
    <row r="803" ht="15.75" customHeight="1" s="57"/>
    <row r="804" ht="15.75" customHeight="1" s="57"/>
    <row r="805" ht="15.75" customHeight="1" s="57"/>
    <row r="806" ht="15.75" customHeight="1" s="57"/>
    <row r="807" ht="15.75" customHeight="1" s="57"/>
    <row r="808" ht="15.75" customHeight="1" s="57"/>
    <row r="809" ht="15.75" customHeight="1" s="57"/>
    <row r="810" ht="15.75" customHeight="1" s="57"/>
    <row r="811" ht="15.75" customHeight="1" s="57"/>
    <row r="812" ht="15.75" customHeight="1" s="57"/>
    <row r="813" ht="15.75" customHeight="1" s="57"/>
    <row r="814" ht="15.75" customHeight="1" s="57"/>
    <row r="815" ht="15.75" customHeight="1" s="57"/>
    <row r="816" ht="15.75" customHeight="1" s="57"/>
    <row r="817" ht="15.75" customHeight="1" s="57"/>
    <row r="818" ht="15.75" customHeight="1" s="57"/>
    <row r="819" ht="15.75" customHeight="1" s="57"/>
    <row r="820" ht="15.75" customHeight="1" s="57"/>
    <row r="821" ht="15.75" customHeight="1" s="57"/>
    <row r="822" ht="15.75" customHeight="1" s="57"/>
    <row r="823" ht="15.75" customHeight="1" s="57"/>
    <row r="824" ht="15.75" customHeight="1" s="57"/>
    <row r="825" ht="15.75" customHeight="1" s="57"/>
    <row r="826" ht="15.75" customHeight="1" s="57"/>
    <row r="827" ht="15.75" customHeight="1" s="57"/>
    <row r="828" ht="15.75" customHeight="1" s="57"/>
    <row r="829" ht="15.75" customHeight="1" s="57"/>
    <row r="830" ht="15.75" customHeight="1" s="57"/>
    <row r="831" ht="15.75" customHeight="1" s="57"/>
    <row r="832" ht="15.75" customHeight="1" s="57"/>
    <row r="833" ht="15.75" customHeight="1" s="57"/>
    <row r="834" ht="15.75" customHeight="1" s="57"/>
    <row r="835" ht="15.75" customHeight="1" s="57"/>
    <row r="836" ht="15.75" customHeight="1" s="57"/>
    <row r="837" ht="15.75" customHeight="1" s="57"/>
    <row r="838" ht="15.75" customHeight="1" s="57"/>
    <row r="839" ht="15.75" customHeight="1" s="57"/>
    <row r="840" ht="15.75" customHeight="1" s="57"/>
    <row r="841" ht="15.75" customHeight="1" s="57"/>
    <row r="842" ht="15.75" customHeight="1" s="57"/>
    <row r="843" ht="15.75" customHeight="1" s="57"/>
    <row r="844" ht="15.75" customHeight="1" s="57"/>
    <row r="845" ht="15.75" customHeight="1" s="57"/>
    <row r="846" ht="15.75" customHeight="1" s="57"/>
    <row r="847" ht="15.75" customHeight="1" s="57"/>
    <row r="848" ht="15.75" customHeight="1" s="57"/>
    <row r="849" ht="15.75" customHeight="1" s="57"/>
    <row r="850" ht="15.75" customHeight="1" s="57"/>
    <row r="851" ht="15.75" customHeight="1" s="57"/>
    <row r="852" ht="15.75" customHeight="1" s="57"/>
    <row r="853" ht="15.75" customHeight="1" s="57"/>
    <row r="854" ht="15.75" customHeight="1" s="57"/>
    <row r="855" ht="15.75" customHeight="1" s="57"/>
    <row r="856" ht="15.75" customHeight="1" s="57"/>
    <row r="857" ht="15.75" customHeight="1" s="57"/>
    <row r="858" ht="15.75" customHeight="1" s="57"/>
    <row r="859" ht="15.75" customHeight="1" s="57"/>
    <row r="860" ht="15.75" customHeight="1" s="57"/>
    <row r="861" ht="15.75" customHeight="1" s="57"/>
    <row r="862" ht="15.75" customHeight="1" s="57"/>
    <row r="863" ht="15.75" customHeight="1" s="57"/>
    <row r="864" ht="15.75" customHeight="1" s="57"/>
    <row r="865" ht="15.75" customHeight="1" s="57"/>
    <row r="866" ht="15.75" customHeight="1" s="57"/>
    <row r="867" ht="15.75" customHeight="1" s="57"/>
    <row r="868" ht="15.75" customHeight="1" s="57"/>
    <row r="869" ht="15.75" customHeight="1" s="57"/>
    <row r="870" ht="15.75" customHeight="1" s="57"/>
    <row r="871" ht="15.75" customHeight="1" s="57"/>
    <row r="872" ht="15.75" customHeight="1" s="57"/>
    <row r="873" ht="15.75" customHeight="1" s="57"/>
    <row r="874" ht="15.75" customHeight="1" s="57"/>
    <row r="875" ht="15.75" customHeight="1" s="57"/>
    <row r="876" ht="15.75" customHeight="1" s="57"/>
    <row r="877" ht="15.75" customHeight="1" s="57"/>
    <row r="878" ht="15.75" customHeight="1" s="57"/>
    <row r="879" ht="15.75" customHeight="1" s="57"/>
    <row r="880" ht="15.75" customHeight="1" s="57"/>
    <row r="881" ht="15.75" customHeight="1" s="57"/>
    <row r="882" ht="15.75" customHeight="1" s="57"/>
    <row r="883" ht="15.75" customHeight="1" s="57"/>
    <row r="884" ht="15.75" customHeight="1" s="57"/>
    <row r="885" ht="15.75" customHeight="1" s="57"/>
    <row r="886" ht="15.75" customHeight="1" s="57"/>
    <row r="887" ht="15.75" customHeight="1" s="57"/>
    <row r="888" ht="15.75" customHeight="1" s="57"/>
    <row r="889" ht="15.75" customHeight="1" s="57"/>
    <row r="890" ht="15.75" customHeight="1" s="57"/>
    <row r="891" ht="15.75" customHeight="1" s="57"/>
    <row r="892" ht="15.75" customHeight="1" s="57"/>
    <row r="893" ht="15.75" customHeight="1" s="57"/>
    <row r="894" ht="15.75" customHeight="1" s="57"/>
    <row r="895" ht="15.75" customHeight="1" s="57"/>
    <row r="896" ht="15.75" customHeight="1" s="57"/>
    <row r="897" ht="15.75" customHeight="1" s="57"/>
    <row r="898" ht="15.75" customHeight="1" s="57"/>
    <row r="899" ht="15.75" customHeight="1" s="57"/>
    <row r="900" ht="15.75" customHeight="1" s="57"/>
    <row r="901" ht="15.75" customHeight="1" s="57"/>
    <row r="902" ht="15.75" customHeight="1" s="57"/>
    <row r="903" ht="15.75" customHeight="1" s="57"/>
    <row r="904" ht="15.75" customHeight="1" s="57"/>
    <row r="905" ht="15.75" customHeight="1" s="57"/>
    <row r="906" ht="15.75" customHeight="1" s="57"/>
    <row r="907" ht="15.75" customHeight="1" s="57"/>
    <row r="908" ht="15.75" customHeight="1" s="57"/>
    <row r="909" ht="15.75" customHeight="1" s="57"/>
    <row r="910" ht="15.75" customHeight="1" s="57"/>
    <row r="911" ht="15.75" customHeight="1" s="57"/>
    <row r="912" ht="15.75" customHeight="1" s="57"/>
    <row r="913" ht="15.75" customHeight="1" s="57"/>
    <row r="914" ht="15.75" customHeight="1" s="57"/>
    <row r="915" ht="15.75" customHeight="1" s="57"/>
    <row r="916" ht="15.75" customHeight="1" s="57"/>
    <row r="917" ht="15.75" customHeight="1" s="57"/>
    <row r="918" ht="15.75" customHeight="1" s="57"/>
    <row r="919" ht="15.75" customHeight="1" s="57"/>
    <row r="920" ht="15.75" customHeight="1" s="57"/>
    <row r="921" ht="15.75" customHeight="1" s="57"/>
    <row r="922" ht="15.75" customHeight="1" s="57"/>
    <row r="923" ht="15.75" customHeight="1" s="57"/>
    <row r="924" ht="15.75" customHeight="1" s="57"/>
    <row r="925" ht="15.75" customHeight="1" s="57"/>
    <row r="926" ht="15.75" customHeight="1" s="57"/>
    <row r="927" ht="15.75" customHeight="1" s="57"/>
    <row r="928" ht="15.75" customHeight="1" s="57"/>
    <row r="929" ht="15.75" customHeight="1" s="57"/>
    <row r="930" ht="15.75" customHeight="1" s="57"/>
    <row r="931" ht="15.75" customHeight="1" s="57"/>
    <row r="932" ht="15.75" customHeight="1" s="57"/>
    <row r="933" ht="15.75" customHeight="1" s="57"/>
    <row r="934" ht="15.75" customHeight="1" s="57"/>
    <row r="935" ht="15.75" customHeight="1" s="57"/>
    <row r="936" ht="15.75" customHeight="1" s="57"/>
    <row r="937" ht="15.75" customHeight="1" s="57"/>
    <row r="938" ht="15.75" customHeight="1" s="57"/>
    <row r="939" ht="15.75" customHeight="1" s="57"/>
    <row r="940" ht="15.75" customHeight="1" s="57"/>
    <row r="941" ht="15.75" customHeight="1" s="57"/>
    <row r="942" ht="15.75" customHeight="1" s="57"/>
    <row r="943" ht="15.75" customHeight="1" s="57"/>
    <row r="944" ht="15.75" customHeight="1" s="57"/>
    <row r="945" ht="15.75" customHeight="1" s="57"/>
    <row r="946" ht="15.75" customHeight="1" s="57"/>
    <row r="947" ht="15.75" customHeight="1" s="57"/>
    <row r="948" ht="15.75" customHeight="1" s="57"/>
    <row r="949" ht="15.75" customHeight="1" s="57"/>
    <row r="950" ht="15.75" customHeight="1" s="57"/>
    <row r="951" ht="15.75" customHeight="1" s="57"/>
    <row r="952" ht="15.75" customHeight="1" s="57"/>
    <row r="953" ht="15.75" customHeight="1" s="57"/>
    <row r="954" ht="15.75" customHeight="1" s="57"/>
    <row r="955" ht="15.75" customHeight="1" s="57"/>
    <row r="956" ht="15.75" customHeight="1" s="57"/>
    <row r="957" ht="15.75" customHeight="1" s="57"/>
    <row r="958" ht="15.75" customHeight="1" s="57"/>
    <row r="959" ht="15.75" customHeight="1" s="57"/>
    <row r="960" ht="15.75" customHeight="1" s="57"/>
    <row r="961" ht="15.75" customHeight="1" s="57"/>
    <row r="962" ht="15.75" customHeight="1" s="57"/>
    <row r="963" ht="15.75" customHeight="1" s="57"/>
    <row r="964" ht="15.75" customHeight="1" s="57"/>
    <row r="965" ht="15.75" customHeight="1" s="57"/>
    <row r="966" ht="15.75" customHeight="1" s="57"/>
    <row r="967" ht="15.75" customHeight="1" s="57"/>
    <row r="968" ht="15.75" customHeight="1" s="57"/>
    <row r="969" ht="15.75" customHeight="1" s="57"/>
    <row r="970" ht="15.75" customHeight="1" s="57"/>
    <row r="971" ht="15.75" customHeight="1" s="57"/>
    <row r="972" ht="15.75" customHeight="1" s="57"/>
    <row r="973" ht="15.75" customHeight="1" s="57"/>
    <row r="974" ht="15.75" customHeight="1" s="57"/>
    <row r="975" ht="15.75" customHeight="1" s="57"/>
    <row r="976" ht="15.75" customHeight="1" s="57"/>
    <row r="977" ht="15.75" customHeight="1" s="57"/>
    <row r="978" ht="15.75" customHeight="1" s="57"/>
    <row r="979" ht="15.75" customHeight="1" s="57"/>
    <row r="980" ht="15.75" customHeight="1" s="57"/>
    <row r="981" ht="15.75" customHeight="1" s="57"/>
    <row r="982" ht="15.75" customHeight="1" s="57"/>
    <row r="983" ht="15.75" customHeight="1" s="57"/>
    <row r="984" ht="15.75" customHeight="1" s="57"/>
    <row r="985" ht="15.75" customHeight="1" s="57"/>
    <row r="986" ht="15.75" customHeight="1" s="57"/>
    <row r="987" ht="15.75" customHeight="1" s="57"/>
    <row r="988" ht="15.75" customHeight="1" s="57"/>
    <row r="989" ht="15.75" customHeight="1" s="57"/>
    <row r="990" ht="15.75" customHeight="1" s="57"/>
    <row r="991" ht="15.75" customHeight="1" s="57"/>
    <row r="992" ht="15.75" customHeight="1" s="57"/>
    <row r="993" ht="15.75" customHeight="1" s="57"/>
    <row r="994" ht="15.75" customHeight="1" s="57"/>
    <row r="995" ht="15.75" customHeight="1" s="57"/>
    <row r="996" ht="15.75" customHeight="1" s="57"/>
    <row r="997" ht="15.75" customHeight="1" s="57"/>
    <row r="998" ht="15.75" customHeight="1" s="57"/>
    <row r="999" ht="15.75" customHeight="1" s="57"/>
    <row r="1000" ht="15.75" customHeight="1" s="57"/>
  </sheetData>
  <mergeCells count="4">
    <mergeCell ref="A8:F8"/>
    <mergeCell ref="A1:F1"/>
    <mergeCell ref="A5:F5"/>
    <mergeCell ref="A10:F1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ColWidth="12.63" defaultRowHeight="15" customHeight="1"/>
  <cols>
    <col width="30" customWidth="1" style="57" min="1" max="1"/>
    <col width="15" customWidth="1" style="57" min="2" max="3"/>
    <col width="14" customWidth="1" style="57" min="4" max="4"/>
    <col width="13" customWidth="1" style="57" min="5" max="5"/>
    <col width="17" customWidth="1" style="57" min="6" max="6"/>
    <col width="14" customWidth="1" style="57" min="7" max="7"/>
    <col width="17" customWidth="1" style="57" min="8" max="8"/>
    <col width="12" customWidth="1" style="57" min="9" max="9"/>
  </cols>
  <sheetData>
    <row r="1" ht="30" customHeight="1" s="57">
      <c r="A1" s="1" t="inlineStr">
        <is>
          <t>COMMERCIAL TI - SWIM SCHOOL - CONTRACT PRICE BREAKDOWN BY TRADE</t>
        </is>
      </c>
    </row>
    <row r="2">
      <c r="A2" s="4" t="inlineStr">
        <is>
          <t>Texas</t>
        </is>
      </c>
    </row>
    <row r="3">
      <c r="A3" s="15" t="n"/>
      <c r="B3" s="15" t="n"/>
      <c r="C3" s="15" t="n"/>
      <c r="D3" s="15" t="n"/>
      <c r="E3" s="15" t="n"/>
      <c r="F3" s="15" t="n"/>
      <c r="G3" s="15" t="n"/>
      <c r="H3" s="15" t="n"/>
      <c r="I3" s="15" t="n"/>
    </row>
    <row r="4">
      <c r="A4" s="9" t="inlineStr">
        <is>
          <t>CONTRACT ALLOCATION BY TRADE</t>
        </is>
      </c>
    </row>
    <row r="5" ht="30" customHeight="1" s="57">
      <c r="A5" s="12" t="inlineStr">
        <is>
          <t>Trade</t>
        </is>
      </c>
      <c r="B5" s="12" t="inlineStr">
        <is>
          <t>Labor Cost</t>
        </is>
      </c>
      <c r="C5" s="12" t="inlineStr">
        <is>
          <t>Material Cost</t>
        </is>
      </c>
      <c r="D5" s="12" t="inlineStr">
        <is>
          <t>Material Tax</t>
        </is>
      </c>
      <c r="E5" s="12" t="inlineStr">
        <is>
          <t>OH&amp;P</t>
        </is>
      </c>
      <c r="F5" s="12" t="inlineStr">
        <is>
          <t>Before Contingency</t>
        </is>
      </c>
      <c r="G5" s="12" t="inlineStr">
        <is>
          <t>Contingency</t>
        </is>
      </c>
      <c r="H5" s="12" t="inlineStr">
        <is>
          <t>Contract Amount</t>
        </is>
      </c>
      <c r="I5" s="12" t="inlineStr">
        <is>
          <t>% of Contract</t>
        </is>
      </c>
    </row>
    <row r="6">
      <c r="A6" s="16" t="inlineStr">
        <is>
          <t>General Requirements</t>
        </is>
      </c>
      <c r="B6" s="22">
        <f>IF(A6="","",SUMIF('Scope Estimate Detail'!$D$5:$D$23,A6,'Scope Estimate Detail'!$K$5:$K$23))</f>
        <v/>
      </c>
      <c r="C6" s="22">
        <f>IF(A6="","",SUMIF('Scope Estimate Detail'!$D$5:$D$23,A6,'Scope Estimate Detail'!$L$5:$L$23))</f>
        <v/>
      </c>
      <c r="D6" s="22">
        <f>IF(A6="","",SUMIF('Scope Estimate Detail'!$D$5:$D$23,A6,'Scope Estimate Detail'!$M$5:$M$23))</f>
        <v/>
      </c>
      <c r="E6" s="22">
        <f>IF(A6="","",SUMIF('Scope Estimate Detail'!$D$5:$D$23,A6,'Scope Estimate Detail'!$O$5:$O$23))</f>
        <v/>
      </c>
      <c r="F6" s="22">
        <f>IF(A6="","",SUMIF('Scope Estimate Detail'!$D$5:$D$23,A6,'Scope Estimate Detail'!$P$5:$P$23))</f>
        <v/>
      </c>
      <c r="G6" s="22">
        <f>IF(A6="","",SUMIF('Scope Estimate Detail'!$D$5:$D$23,A6,'Scope Estimate Detail'!$Q$5:$Q$23))</f>
        <v/>
      </c>
      <c r="H6" s="22">
        <f>IF(A6="","",SUMIF('Scope Estimate Detail'!$D$5:$D$23,A6,'Scope Estimate Detail'!$R$5:$R$23))</f>
        <v/>
      </c>
      <c r="I6" s="45">
        <f>IF(H6="","",IF($H$21=0,0,H6/$H$21))</f>
        <v/>
      </c>
    </row>
    <row r="7">
      <c r="A7" s="16" t="inlineStr">
        <is>
          <t>Demolition &amp; Existing Conditions</t>
        </is>
      </c>
      <c r="B7" s="22">
        <f>IF(A7="","",SUMIF('Scope Estimate Detail'!$D$5:$D$23,A7,'Scope Estimate Detail'!$K$5:$K$23))</f>
        <v/>
      </c>
      <c r="C7" s="22">
        <f>IF(A7="","",SUMIF('Scope Estimate Detail'!$D$5:$D$23,A7,'Scope Estimate Detail'!$L$5:$L$23))</f>
        <v/>
      </c>
      <c r="D7" s="22">
        <f>IF(A7="","",SUMIF('Scope Estimate Detail'!$D$5:$D$23,A7,'Scope Estimate Detail'!$M$5:$M$23))</f>
        <v/>
      </c>
      <c r="E7" s="22">
        <f>IF(A7="","",SUMIF('Scope Estimate Detail'!$D$5:$D$23,A7,'Scope Estimate Detail'!$O$5:$O$23))</f>
        <v/>
      </c>
      <c r="F7" s="22">
        <f>IF(A7="","",SUMIF('Scope Estimate Detail'!$D$5:$D$23,A7,'Scope Estimate Detail'!$P$5:$P$23))</f>
        <v/>
      </c>
      <c r="G7" s="22">
        <f>IF(A7="","",SUMIF('Scope Estimate Detail'!$D$5:$D$23,A7,'Scope Estimate Detail'!$Q$5:$Q$23))</f>
        <v/>
      </c>
      <c r="H7" s="22">
        <f>IF(A7="","",SUMIF('Scope Estimate Detail'!$D$5:$D$23,A7,'Scope Estimate Detail'!$R$5:$R$23))</f>
        <v/>
      </c>
      <c r="I7" s="45" t="n"/>
    </row>
    <row r="8">
      <c r="A8" s="16" t="inlineStr">
        <is>
          <t>Concrete</t>
        </is>
      </c>
      <c r="B8" s="22">
        <f>IF(A8="","",SUMIF('Scope Estimate Detail'!$D$5:$D$23,A8,'Scope Estimate Detail'!$K$5:$K$23))</f>
        <v/>
      </c>
      <c r="C8" s="22">
        <f>IF(A8="","",SUMIF('Scope Estimate Detail'!$D$5:$D$23,A8,'Scope Estimate Detail'!$L$5:$L$23))</f>
        <v/>
      </c>
      <c r="D8" s="22">
        <f>IF(A8="","",SUMIF('Scope Estimate Detail'!$D$5:$D$23,A8,'Scope Estimate Detail'!$M$5:$M$23))</f>
        <v/>
      </c>
      <c r="E8" s="22">
        <f>IF(A8="","",SUMIF('Scope Estimate Detail'!$D$5:$D$23,A8,'Scope Estimate Detail'!$O$5:$O$23))</f>
        <v/>
      </c>
      <c r="F8" s="22">
        <f>IF(A8="","",SUMIF('Scope Estimate Detail'!$D$5:$D$23,A8,'Scope Estimate Detail'!$P$5:$P$23))</f>
        <v/>
      </c>
      <c r="G8" s="22">
        <f>IF(A8="","",SUMIF('Scope Estimate Detail'!$D$5:$D$23,A8,'Scope Estimate Detail'!$Q$5:$Q$23))</f>
        <v/>
      </c>
      <c r="H8" s="22">
        <f>IF(A8="","",SUMIF('Scope Estimate Detail'!$D$5:$D$23,A8,'Scope Estimate Detail'!$R$5:$R$23))</f>
        <v/>
      </c>
      <c r="I8" s="45" t="n"/>
    </row>
    <row r="9">
      <c r="A9" s="16" t="inlineStr">
        <is>
          <t>Structural &amp; Misc Metals</t>
        </is>
      </c>
      <c r="B9" s="22">
        <f>IF(A9="","",SUMIF('Scope Estimate Detail'!$D$5:$D$23,A9,'Scope Estimate Detail'!$K$5:$K$23))</f>
        <v/>
      </c>
      <c r="C9" s="22">
        <f>IF(A9="","",SUMIF('Scope Estimate Detail'!$D$5:$D$23,A9,'Scope Estimate Detail'!$L$5:$L$23))</f>
        <v/>
      </c>
      <c r="D9" s="22">
        <f>IF(A9="","",SUMIF('Scope Estimate Detail'!$D$5:$D$23,A9,'Scope Estimate Detail'!$M$5:$M$23))</f>
        <v/>
      </c>
      <c r="E9" s="22">
        <f>IF(A9="","",SUMIF('Scope Estimate Detail'!$D$5:$D$23,A9,'Scope Estimate Detail'!$O$5:$O$23))</f>
        <v/>
      </c>
      <c r="F9" s="22">
        <f>IF(A9="","",SUMIF('Scope Estimate Detail'!$D$5:$D$23,A9,'Scope Estimate Detail'!$P$5:$P$23))</f>
        <v/>
      </c>
      <c r="G9" s="22">
        <f>IF(A9="","",SUMIF('Scope Estimate Detail'!$D$5:$D$23,A9,'Scope Estimate Detail'!$Q$5:$Q$23))</f>
        <v/>
      </c>
      <c r="H9" s="22">
        <f>IF(A9="","",SUMIF('Scope Estimate Detail'!$D$5:$D$23,A9,'Scope Estimate Detail'!$R$5:$R$23))</f>
        <v/>
      </c>
      <c r="I9" s="45" t="n"/>
    </row>
    <row r="10">
      <c r="A10" s="16" t="inlineStr">
        <is>
          <t>Millwork &amp; Carpentry</t>
        </is>
      </c>
      <c r="B10" s="22">
        <f>IF(A10="","",SUMIF('Scope Estimate Detail'!$D$5:$D$23,A10,'Scope Estimate Detail'!$K$5:$K$23))</f>
        <v/>
      </c>
      <c r="C10" s="22">
        <f>IF(A10="","",SUMIF('Scope Estimate Detail'!$D$5:$D$23,A10,'Scope Estimate Detail'!$L$5:$L$23))</f>
        <v/>
      </c>
      <c r="D10" s="22">
        <f>IF(A10="","",SUMIF('Scope Estimate Detail'!$D$5:$D$23,A10,'Scope Estimate Detail'!$M$5:$M$23))</f>
        <v/>
      </c>
      <c r="E10" s="22">
        <f>IF(A10="","",SUMIF('Scope Estimate Detail'!$D$5:$D$23,A10,'Scope Estimate Detail'!$O$5:$O$23))</f>
        <v/>
      </c>
      <c r="F10" s="22">
        <f>IF(A10="","",SUMIF('Scope Estimate Detail'!$D$5:$D$23,A10,'Scope Estimate Detail'!$P$5:$P$23))</f>
        <v/>
      </c>
      <c r="G10" s="22">
        <f>IF(A10="","",SUMIF('Scope Estimate Detail'!$D$5:$D$23,A10,'Scope Estimate Detail'!$Q$5:$Q$23))</f>
        <v/>
      </c>
      <c r="H10" s="22">
        <f>IF(A10="","",SUMIF('Scope Estimate Detail'!$D$5:$D$23,A10,'Scope Estimate Detail'!$R$5:$R$23))</f>
        <v/>
      </c>
      <c r="I10" s="45" t="n"/>
    </row>
    <row r="11">
      <c r="A11" s="16" t="inlineStr">
        <is>
          <t>Thermal / Waterproofing / Firestop</t>
        </is>
      </c>
      <c r="B11" s="22">
        <f>IF(A11="","",SUMIF('Scope Estimate Detail'!$D$5:$D$23,A11,'Scope Estimate Detail'!$K$5:$K$23))</f>
        <v/>
      </c>
      <c r="C11" s="22">
        <f>IF(A11="","",SUMIF('Scope Estimate Detail'!$D$5:$D$23,A11,'Scope Estimate Detail'!$L$5:$L$23))</f>
        <v/>
      </c>
      <c r="D11" s="22">
        <f>IF(A11="","",SUMIF('Scope Estimate Detail'!$D$5:$D$23,A11,'Scope Estimate Detail'!$M$5:$M$23))</f>
        <v/>
      </c>
      <c r="E11" s="22">
        <f>IF(A11="","",SUMIF('Scope Estimate Detail'!$D$5:$D$23,A11,'Scope Estimate Detail'!$O$5:$O$23))</f>
        <v/>
      </c>
      <c r="F11" s="22">
        <f>IF(A11="","",SUMIF('Scope Estimate Detail'!$D$5:$D$23,A11,'Scope Estimate Detail'!$P$5:$P$23))</f>
        <v/>
      </c>
      <c r="G11" s="22">
        <f>IF(A11="","",SUMIF('Scope Estimate Detail'!$D$5:$D$23,A11,'Scope Estimate Detail'!$Q$5:$Q$23))</f>
        <v/>
      </c>
      <c r="H11" s="22">
        <f>IF(A11="","",SUMIF('Scope Estimate Detail'!$D$5:$D$23,A11,'Scope Estimate Detail'!$R$5:$R$23))</f>
        <v/>
      </c>
      <c r="I11" s="45" t="n"/>
    </row>
    <row r="12">
      <c r="A12" s="16" t="inlineStr">
        <is>
          <t>Openings</t>
        </is>
      </c>
      <c r="B12" s="22">
        <f>IF(A12="","",SUMIF('Scope Estimate Detail'!$D$5:$D$23,A12,'Scope Estimate Detail'!$K$5:$K$23))</f>
        <v/>
      </c>
      <c r="C12" s="22">
        <f>IF(A12="","",SUMIF('Scope Estimate Detail'!$D$5:$D$23,A12,'Scope Estimate Detail'!$L$5:$L$23))</f>
        <v/>
      </c>
      <c r="D12" s="22">
        <f>IF(A12="","",SUMIF('Scope Estimate Detail'!$D$5:$D$23,A12,'Scope Estimate Detail'!$M$5:$M$23))</f>
        <v/>
      </c>
      <c r="E12" s="22">
        <f>IF(A12="","",SUMIF('Scope Estimate Detail'!$D$5:$D$23,A12,'Scope Estimate Detail'!$O$5:$O$23))</f>
        <v/>
      </c>
      <c r="F12" s="22">
        <f>IF(A12="","",SUMIF('Scope Estimate Detail'!$D$5:$D$23,A12,'Scope Estimate Detail'!$P$5:$P$23))</f>
        <v/>
      </c>
      <c r="G12" s="22">
        <f>IF(A12="","",SUMIF('Scope Estimate Detail'!$D$5:$D$23,A12,'Scope Estimate Detail'!$Q$5:$Q$23))</f>
        <v/>
      </c>
      <c r="H12" s="22">
        <f>IF(A12="","",SUMIF('Scope Estimate Detail'!$D$5:$D$23,A12,'Scope Estimate Detail'!$R$5:$R$23))</f>
        <v/>
      </c>
      <c r="I12" s="45" t="n"/>
    </row>
    <row r="13">
      <c r="A13" s="16" t="inlineStr">
        <is>
          <t>Finishes</t>
        </is>
      </c>
      <c r="B13" s="22">
        <f>IF(A13="","",SUMIF('Scope Estimate Detail'!$D$5:$D$23,A13,'Scope Estimate Detail'!$K$5:$K$23))</f>
        <v/>
      </c>
      <c r="C13" s="22">
        <f>IF(A13="","",SUMIF('Scope Estimate Detail'!$D$5:$D$23,A13,'Scope Estimate Detail'!$L$5:$L$23))</f>
        <v/>
      </c>
      <c r="D13" s="22">
        <f>IF(A13="","",SUMIF('Scope Estimate Detail'!$D$5:$D$23,A13,'Scope Estimate Detail'!$M$5:$M$23))</f>
        <v/>
      </c>
      <c r="E13" s="22">
        <f>IF(A13="","",SUMIF('Scope Estimate Detail'!$D$5:$D$23,A13,'Scope Estimate Detail'!$O$5:$O$23))</f>
        <v/>
      </c>
      <c r="F13" s="22">
        <f>IF(A13="","",SUMIF('Scope Estimate Detail'!$D$5:$D$23,A13,'Scope Estimate Detail'!$P$5:$P$23))</f>
        <v/>
      </c>
      <c r="G13" s="22">
        <f>IF(A13="","",SUMIF('Scope Estimate Detail'!$D$5:$D$23,A13,'Scope Estimate Detail'!$Q$5:$Q$23))</f>
        <v/>
      </c>
      <c r="H13" s="22">
        <f>IF(A13="","",SUMIF('Scope Estimate Detail'!$D$5:$D$23,A13,'Scope Estimate Detail'!$R$5:$R$23))</f>
        <v/>
      </c>
      <c r="I13" s="45" t="n"/>
    </row>
    <row r="14">
      <c r="A14" s="16" t="inlineStr">
        <is>
          <t>Specialties</t>
        </is>
      </c>
      <c r="B14" s="22">
        <f>IF(A14="","",SUMIF('Scope Estimate Detail'!$D$5:$D$23,A14,'Scope Estimate Detail'!$K$5:$K$23))</f>
        <v/>
      </c>
      <c r="C14" s="22">
        <f>IF(A14="","",SUMIF('Scope Estimate Detail'!$D$5:$D$23,A14,'Scope Estimate Detail'!$L$5:$L$23))</f>
        <v/>
      </c>
      <c r="D14" s="22">
        <f>IF(A14="","",SUMIF('Scope Estimate Detail'!$D$5:$D$23,A14,'Scope Estimate Detail'!$M$5:$M$23))</f>
        <v/>
      </c>
      <c r="E14" s="22">
        <f>IF(A14="","",SUMIF('Scope Estimate Detail'!$D$5:$D$23,A14,'Scope Estimate Detail'!$O$5:$O$23))</f>
        <v/>
      </c>
      <c r="F14" s="22">
        <f>IF(A14="","",SUMIF('Scope Estimate Detail'!$D$5:$D$23,A14,'Scope Estimate Detail'!$P$5:$P$23))</f>
        <v/>
      </c>
      <c r="G14" s="22">
        <f>IF(A14="","",SUMIF('Scope Estimate Detail'!$D$5:$D$23,A14,'Scope Estimate Detail'!$Q$5:$Q$23))</f>
        <v/>
      </c>
      <c r="H14" s="22">
        <f>IF(A14="","",SUMIF('Scope Estimate Detail'!$D$5:$D$23,A14,'Scope Estimate Detail'!$R$5:$R$23))</f>
        <v/>
      </c>
      <c r="I14" s="45" t="n"/>
    </row>
    <row r="15">
      <c r="A15" s="16" t="inlineStr">
        <is>
          <t>Equipment &amp; Furnishings</t>
        </is>
      </c>
      <c r="B15" s="22">
        <f>IF(A15="","",SUMIF('Scope Estimate Detail'!$D$5:$D$23,A15,'Scope Estimate Detail'!$K$5:$K$23))</f>
        <v/>
      </c>
      <c r="C15" s="22">
        <f>IF(A15="","",SUMIF('Scope Estimate Detail'!$D$5:$D$23,A15,'Scope Estimate Detail'!$L$5:$L$23))</f>
        <v/>
      </c>
      <c r="D15" s="22">
        <f>IF(A15="","",SUMIF('Scope Estimate Detail'!$D$5:$D$23,A15,'Scope Estimate Detail'!$M$5:$M$23))</f>
        <v/>
      </c>
      <c r="E15" s="22">
        <f>IF(A15="","",SUMIF('Scope Estimate Detail'!$D$5:$D$23,A15,'Scope Estimate Detail'!$O$5:$O$23))</f>
        <v/>
      </c>
      <c r="F15" s="22">
        <f>IF(A15="","",SUMIF('Scope Estimate Detail'!$D$5:$D$23,A15,'Scope Estimate Detail'!$P$5:$P$23))</f>
        <v/>
      </c>
      <c r="G15" s="22">
        <f>IF(A15="","",SUMIF('Scope Estimate Detail'!$D$5:$D$23,A15,'Scope Estimate Detail'!$Q$5:$Q$23))</f>
        <v/>
      </c>
      <c r="H15" s="22">
        <f>IF(A15="","",SUMIF('Scope Estimate Detail'!$D$5:$D$23,A15,'Scope Estimate Detail'!$R$5:$R$23))</f>
        <v/>
      </c>
      <c r="I15" s="45" t="n"/>
    </row>
    <row r="16">
      <c r="A16" s="16" t="inlineStr">
        <is>
          <t>Aquatic / Pool Package</t>
        </is>
      </c>
      <c r="B16" s="22">
        <f>IF(A16="","",SUMIF('Scope Estimate Detail'!$D$5:$D$23,A16,'Scope Estimate Detail'!$K$5:$K$23))</f>
        <v/>
      </c>
      <c r="C16" s="22">
        <f>IF(A16="","",SUMIF('Scope Estimate Detail'!$D$5:$D$23,A16,'Scope Estimate Detail'!$L$5:$L$23))</f>
        <v/>
      </c>
      <c r="D16" s="22">
        <f>IF(A16="","",SUMIF('Scope Estimate Detail'!$D$5:$D$23,A16,'Scope Estimate Detail'!$M$5:$M$23))</f>
        <v/>
      </c>
      <c r="E16" s="22">
        <f>IF(A16="","",SUMIF('Scope Estimate Detail'!$D$5:$D$23,A16,'Scope Estimate Detail'!$O$5:$O$23))</f>
        <v/>
      </c>
      <c r="F16" s="22">
        <f>IF(A16="","",SUMIF('Scope Estimate Detail'!$D$5:$D$23,A16,'Scope Estimate Detail'!$P$5:$P$23))</f>
        <v/>
      </c>
      <c r="G16" s="22">
        <f>IF(A16="","",SUMIF('Scope Estimate Detail'!$D$5:$D$23,A16,'Scope Estimate Detail'!$Q$5:$Q$23))</f>
        <v/>
      </c>
      <c r="H16" s="22">
        <f>IF(A16="","",SUMIF('Scope Estimate Detail'!$D$5:$D$23,A16,'Scope Estimate Detail'!$R$5:$R$23))</f>
        <v/>
      </c>
      <c r="I16" s="45" t="n"/>
    </row>
    <row r="17">
      <c r="A17" s="16" t="inlineStr">
        <is>
          <t>Fire Suppression</t>
        </is>
      </c>
      <c r="B17" s="22">
        <f>IF(A17="","",SUMIF('Scope Estimate Detail'!$D$5:$D$23,A17,'Scope Estimate Detail'!$K$5:$K$23))</f>
        <v/>
      </c>
      <c r="C17" s="22">
        <f>IF(A17="","",SUMIF('Scope Estimate Detail'!$D$5:$D$23,A17,'Scope Estimate Detail'!$L$5:$L$23))</f>
        <v/>
      </c>
      <c r="D17" s="22">
        <f>IF(A17="","",SUMIF('Scope Estimate Detail'!$D$5:$D$23,A17,'Scope Estimate Detail'!$M$5:$M$23))</f>
        <v/>
      </c>
      <c r="E17" s="22">
        <f>IF(A17="","",SUMIF('Scope Estimate Detail'!$D$5:$D$23,A17,'Scope Estimate Detail'!$O$5:$O$23))</f>
        <v/>
      </c>
      <c r="F17" s="22">
        <f>IF(A17="","",SUMIF('Scope Estimate Detail'!$D$5:$D$23,A17,'Scope Estimate Detail'!$P$5:$P$23))</f>
        <v/>
      </c>
      <c r="G17" s="22">
        <f>IF(A17="","",SUMIF('Scope Estimate Detail'!$D$5:$D$23,A17,'Scope Estimate Detail'!$Q$5:$Q$23))</f>
        <v/>
      </c>
      <c r="H17" s="22">
        <f>IF(A17="","",SUMIF('Scope Estimate Detail'!$D$5:$D$23,A17,'Scope Estimate Detail'!$R$5:$R$23))</f>
        <v/>
      </c>
      <c r="I17" s="45" t="n"/>
    </row>
    <row r="18">
      <c r="A18" s="16" t="inlineStr">
        <is>
          <t>Plumbing</t>
        </is>
      </c>
      <c r="B18" s="22">
        <f>IF(A18="","",SUMIF('Scope Estimate Detail'!$D$5:$D$23,A18,'Scope Estimate Detail'!$K$5:$K$23))</f>
        <v/>
      </c>
      <c r="C18" s="22">
        <f>IF(A18="","",SUMIF('Scope Estimate Detail'!$D$5:$D$23,A18,'Scope Estimate Detail'!$L$5:$L$23))</f>
        <v/>
      </c>
      <c r="D18" s="22">
        <f>IF(A18="","",SUMIF('Scope Estimate Detail'!$D$5:$D$23,A18,'Scope Estimate Detail'!$M$5:$M$23))</f>
        <v/>
      </c>
      <c r="E18" s="22">
        <f>IF(A18="","",SUMIF('Scope Estimate Detail'!$D$5:$D$23,A18,'Scope Estimate Detail'!$O$5:$O$23))</f>
        <v/>
      </c>
      <c r="F18" s="22">
        <f>IF(A18="","",SUMIF('Scope Estimate Detail'!$D$5:$D$23,A18,'Scope Estimate Detail'!$P$5:$P$23))</f>
        <v/>
      </c>
      <c r="G18" s="22">
        <f>IF(A18="","",SUMIF('Scope Estimate Detail'!$D$5:$D$23,A18,'Scope Estimate Detail'!$Q$5:$Q$23))</f>
        <v/>
      </c>
      <c r="H18" s="22">
        <f>IF(A18="","",SUMIF('Scope Estimate Detail'!$D$5:$D$23,A18,'Scope Estimate Detail'!$R$5:$R$23))</f>
        <v/>
      </c>
      <c r="I18" s="45" t="n"/>
    </row>
    <row r="19">
      <c r="A19" s="16" t="inlineStr">
        <is>
          <t>HVAC</t>
        </is>
      </c>
      <c r="B19" s="22">
        <f>IF(A19="","",SUMIF('Scope Estimate Detail'!$D$5:$D$23,A19,'Scope Estimate Detail'!$K$5:$K$23))</f>
        <v/>
      </c>
      <c r="C19" s="22">
        <f>IF(A19="","",SUMIF('Scope Estimate Detail'!$D$5:$D$23,A19,'Scope Estimate Detail'!$L$5:$L$23))</f>
        <v/>
      </c>
      <c r="D19" s="22">
        <f>IF(A19="","",SUMIF('Scope Estimate Detail'!$D$5:$D$23,A19,'Scope Estimate Detail'!$M$5:$M$23))</f>
        <v/>
      </c>
      <c r="E19" s="22">
        <f>IF(A19="","",SUMIF('Scope Estimate Detail'!$D$5:$D$23,A19,'Scope Estimate Detail'!$O$5:$O$23))</f>
        <v/>
      </c>
      <c r="F19" s="22">
        <f>IF(A19="","",SUMIF('Scope Estimate Detail'!$D$5:$D$23,A19,'Scope Estimate Detail'!$P$5:$P$23))</f>
        <v/>
      </c>
      <c r="G19" s="22">
        <f>IF(A19="","",SUMIF('Scope Estimate Detail'!$D$5:$D$23,A19,'Scope Estimate Detail'!$Q$5:$Q$23))</f>
        <v/>
      </c>
      <c r="H19" s="22">
        <f>IF(A19="","",SUMIF('Scope Estimate Detail'!$D$5:$D$23,A19,'Scope Estimate Detail'!$R$5:$R$23))</f>
        <v/>
      </c>
      <c r="I19" s="45" t="n"/>
    </row>
    <row r="20">
      <c r="A20" s="16" t="inlineStr">
        <is>
          <t>Electrical</t>
        </is>
      </c>
      <c r="B20" s="22">
        <f>IF(A20="","",SUMIF('Scope Estimate Detail'!$D$5:$D$23,A20,'Scope Estimate Detail'!$K$5:$K$23))</f>
        <v/>
      </c>
      <c r="C20" s="22">
        <f>IF(A20="","",SUMIF('Scope Estimate Detail'!$D$5:$D$23,A20,'Scope Estimate Detail'!$L$5:$L$23))</f>
        <v/>
      </c>
      <c r="D20" s="22">
        <f>IF(A20="","",SUMIF('Scope Estimate Detail'!$D$5:$D$23,A20,'Scope Estimate Detail'!$M$5:$M$23))</f>
        <v/>
      </c>
      <c r="E20" s="22">
        <f>IF(A20="","",SUMIF('Scope Estimate Detail'!$D$5:$D$23,A20,'Scope Estimate Detail'!$O$5:$O$23))</f>
        <v/>
      </c>
      <c r="F20" s="22">
        <f>IF(A20="","",SUMIF('Scope Estimate Detail'!$D$5:$D$23,A20,'Scope Estimate Detail'!$P$5:$P$23))</f>
        <v/>
      </c>
      <c r="G20" s="22">
        <f>IF(A20="","",SUMIF('Scope Estimate Detail'!$D$5:$D$23,A20,'Scope Estimate Detail'!$Q$5:$Q$23))</f>
        <v/>
      </c>
      <c r="H20" s="22">
        <f>IF(A20="","",SUMIF('Scope Estimate Detail'!$D$5:$D$23,A20,'Scope Estimate Detail'!$R$5:$R$23))</f>
        <v/>
      </c>
      <c r="I20" s="45" t="n"/>
    </row>
    <row r="21" ht="15.75" customHeight="1" s="57">
      <c r="A21" s="53" t="inlineStr">
        <is>
          <t>FINAL CONSTRUCTION CONTRACT</t>
        </is>
      </c>
      <c r="B21" s="49">
        <f>SUM(B6:B20)</f>
        <v/>
      </c>
      <c r="C21" s="49">
        <f>SUM(C6:C20)</f>
        <v/>
      </c>
      <c r="D21" s="49">
        <f>SUM(D6:D20)</f>
        <v/>
      </c>
      <c r="E21" s="49">
        <f>SUM(E6:E20)</f>
        <v/>
      </c>
      <c r="F21" s="49">
        <f>SUM(F6:F20)</f>
        <v/>
      </c>
      <c r="G21" s="49">
        <f>SUM(G6:G20)</f>
        <v/>
      </c>
      <c r="H21" s="49">
        <f>SUM(H6:H20)</f>
        <v/>
      </c>
      <c r="I21" s="56">
        <f>IF(H21=0,0,1)</f>
        <v/>
      </c>
    </row>
    <row r="22" ht="15.75" customHeight="1" s="57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</row>
    <row r="23" ht="27.75" customHeight="1" s="57">
      <c r="A23" s="55" t="inlineStr">
        <is>
          <t>Pricing includes material tax, 15% overhead &amp; profit, and 5% contingency. Owner material selections are carried up to 105% of the stated material allowance; the 5% selection allowance is included within contingency.</t>
        </is>
      </c>
    </row>
    <row r="24" ht="15.75" customHeight="1" s="57"/>
    <row r="25" ht="15.75" customHeight="1" s="57"/>
    <row r="26" ht="15.75" customHeight="1" s="57"/>
    <row r="27" ht="15.75" customHeight="1" s="57"/>
    <row r="28" ht="15.75" customHeight="1" s="57"/>
    <row r="29" ht="15.75" customHeight="1" s="57"/>
    <row r="30" ht="15.75" customHeight="1" s="57"/>
    <row r="31" ht="15.75" customHeight="1" s="57"/>
    <row r="32" ht="15.75" customHeight="1" s="57"/>
    <row r="33" ht="15.75" customHeight="1" s="57"/>
    <row r="34" ht="15.75" customHeight="1" s="57"/>
    <row r="35" ht="15.75" customHeight="1" s="57"/>
    <row r="36" ht="15.75" customHeight="1" s="57"/>
    <row r="37" ht="15.75" customHeight="1" s="57"/>
    <row r="38" ht="15.75" customHeight="1" s="57"/>
    <row r="39" ht="15.75" customHeight="1" s="57"/>
    <row r="40" ht="15.75" customHeight="1" s="57"/>
    <row r="41" ht="15.75" customHeight="1" s="57"/>
    <row r="42" ht="15.75" customHeight="1" s="57"/>
    <row r="43" ht="15.75" customHeight="1" s="57"/>
    <row r="44" ht="15.75" customHeight="1" s="57"/>
    <row r="45" ht="15.75" customHeight="1" s="57"/>
    <row r="46" ht="15.75" customHeight="1" s="57"/>
    <row r="47" ht="15.75" customHeight="1" s="57"/>
    <row r="48" ht="15.75" customHeight="1" s="57"/>
    <row r="49" ht="15.75" customHeight="1" s="57"/>
    <row r="50" ht="15.75" customHeight="1" s="57"/>
    <row r="51" ht="15.75" customHeight="1" s="57"/>
    <row r="52" ht="15.75" customHeight="1" s="57"/>
    <row r="53" ht="15.75" customHeight="1" s="57"/>
    <row r="54" ht="15.75" customHeight="1" s="57"/>
    <row r="55" ht="15.75" customHeight="1" s="57"/>
    <row r="56" ht="15.75" customHeight="1" s="57"/>
    <row r="57" ht="15.75" customHeight="1" s="57"/>
    <row r="58" ht="15.75" customHeight="1" s="57"/>
    <row r="59" ht="15.75" customHeight="1" s="57"/>
    <row r="60" ht="15.75" customHeight="1" s="57"/>
    <row r="61" ht="15.75" customHeight="1" s="57"/>
    <row r="62" ht="15.75" customHeight="1" s="57"/>
    <row r="63" ht="15.75" customHeight="1" s="57"/>
    <row r="64" ht="15.75" customHeight="1" s="57"/>
    <row r="65" ht="15.75" customHeight="1" s="57"/>
    <row r="66" ht="15.75" customHeight="1" s="57"/>
    <row r="67" ht="15.75" customHeight="1" s="57"/>
    <row r="68" ht="15.75" customHeight="1" s="57"/>
    <row r="69" ht="15.75" customHeight="1" s="57"/>
    <row r="70" ht="15.75" customHeight="1" s="57"/>
    <row r="71" ht="15.75" customHeight="1" s="57"/>
    <row r="72" ht="15.75" customHeight="1" s="57"/>
    <row r="73" ht="15.75" customHeight="1" s="57"/>
    <row r="74" ht="15.75" customHeight="1" s="57"/>
    <row r="75" ht="15.75" customHeight="1" s="57"/>
    <row r="76" ht="15.75" customHeight="1" s="57"/>
    <row r="77" ht="15.75" customHeight="1" s="57"/>
    <row r="78" ht="15.75" customHeight="1" s="57"/>
    <row r="79" ht="15.75" customHeight="1" s="57"/>
    <row r="80" ht="15.75" customHeight="1" s="57"/>
    <row r="81" ht="15.75" customHeight="1" s="57"/>
    <row r="82" ht="15.75" customHeight="1" s="57"/>
    <row r="83" ht="15.75" customHeight="1" s="57"/>
    <row r="84" ht="15.75" customHeight="1" s="57"/>
    <row r="85" ht="15.75" customHeight="1" s="57"/>
    <row r="86" ht="15.75" customHeight="1" s="57"/>
    <row r="87" ht="15.75" customHeight="1" s="57"/>
    <row r="88" ht="15.75" customHeight="1" s="57"/>
    <row r="89" ht="15.75" customHeight="1" s="57"/>
    <row r="90" ht="15.75" customHeight="1" s="57"/>
    <row r="91" ht="15.75" customHeight="1" s="57"/>
    <row r="92" ht="15.75" customHeight="1" s="57"/>
    <row r="93" ht="15.75" customHeight="1" s="57"/>
    <row r="94" ht="15.75" customHeight="1" s="57"/>
    <row r="95" ht="15.75" customHeight="1" s="57"/>
    <row r="96" ht="15.75" customHeight="1" s="57"/>
    <row r="97" ht="15.75" customHeight="1" s="57"/>
    <row r="98" ht="15.75" customHeight="1" s="57"/>
    <row r="99" ht="15.75" customHeight="1" s="57"/>
    <row r="100" ht="15.75" customHeight="1" s="57"/>
    <row r="101" ht="15.75" customHeight="1" s="57"/>
    <row r="102" ht="15.75" customHeight="1" s="57"/>
    <row r="103" ht="15.75" customHeight="1" s="57"/>
    <row r="104" ht="15.75" customHeight="1" s="57"/>
    <row r="105" ht="15.75" customHeight="1" s="57"/>
    <row r="106" ht="15.75" customHeight="1" s="57"/>
    <row r="107" ht="15.75" customHeight="1" s="57"/>
    <row r="108" ht="15.75" customHeight="1" s="57"/>
    <row r="109" ht="15.75" customHeight="1" s="57"/>
    <row r="110" ht="15.75" customHeight="1" s="57"/>
    <row r="111" ht="15.75" customHeight="1" s="57"/>
    <row r="112" ht="15.75" customHeight="1" s="57"/>
    <row r="113" ht="15.75" customHeight="1" s="57"/>
    <row r="114" ht="15.75" customHeight="1" s="57"/>
    <row r="115" ht="15.75" customHeight="1" s="57"/>
    <row r="116" ht="15.75" customHeight="1" s="57"/>
    <row r="117" ht="15.75" customHeight="1" s="57"/>
    <row r="118" ht="15.75" customHeight="1" s="57"/>
    <row r="119" ht="15.75" customHeight="1" s="57"/>
    <row r="120" ht="15.75" customHeight="1" s="57"/>
    <row r="121" ht="15.75" customHeight="1" s="57"/>
    <row r="122" ht="15.75" customHeight="1" s="57"/>
    <row r="123" ht="15.75" customHeight="1" s="57"/>
    <row r="124" ht="15.75" customHeight="1" s="57"/>
    <row r="125" ht="15.75" customHeight="1" s="57"/>
    <row r="126" ht="15.75" customHeight="1" s="57"/>
    <row r="127" ht="15.75" customHeight="1" s="57"/>
    <row r="128" ht="15.75" customHeight="1" s="57"/>
    <row r="129" ht="15.75" customHeight="1" s="57"/>
    <row r="130" ht="15.75" customHeight="1" s="57"/>
    <row r="131" ht="15.75" customHeight="1" s="57"/>
    <row r="132" ht="15.75" customHeight="1" s="57"/>
    <row r="133" ht="15.75" customHeight="1" s="57"/>
    <row r="134" ht="15.75" customHeight="1" s="57"/>
    <row r="135" ht="15.75" customHeight="1" s="57"/>
    <row r="136" ht="15.75" customHeight="1" s="57"/>
    <row r="137" ht="15.75" customHeight="1" s="57"/>
    <row r="138" ht="15.75" customHeight="1" s="57"/>
    <row r="139" ht="15.75" customHeight="1" s="57"/>
    <row r="140" ht="15.75" customHeight="1" s="57"/>
    <row r="141" ht="15.75" customHeight="1" s="57"/>
    <row r="142" ht="15.75" customHeight="1" s="57"/>
    <row r="143" ht="15.75" customHeight="1" s="57"/>
    <row r="144" ht="15.75" customHeight="1" s="57"/>
    <row r="145" ht="15.75" customHeight="1" s="57"/>
    <row r="146" ht="15.75" customHeight="1" s="57"/>
    <row r="147" ht="15.75" customHeight="1" s="57"/>
    <row r="148" ht="15.75" customHeight="1" s="57"/>
    <row r="149" ht="15.75" customHeight="1" s="57"/>
    <row r="150" ht="15.75" customHeight="1" s="57"/>
    <row r="151" ht="15.75" customHeight="1" s="57"/>
    <row r="152" ht="15.75" customHeight="1" s="57"/>
    <row r="153" ht="15.75" customHeight="1" s="57"/>
    <row r="154" ht="15.75" customHeight="1" s="57"/>
    <row r="155" ht="15.75" customHeight="1" s="57"/>
    <row r="156" ht="15.75" customHeight="1" s="57"/>
    <row r="157" ht="15.75" customHeight="1" s="57"/>
    <row r="158" ht="15.75" customHeight="1" s="57"/>
    <row r="159" ht="15.75" customHeight="1" s="57"/>
    <row r="160" ht="15.75" customHeight="1" s="57"/>
    <row r="161" ht="15.75" customHeight="1" s="57"/>
    <row r="162" ht="15.75" customHeight="1" s="57"/>
    <row r="163" ht="15.75" customHeight="1" s="57"/>
    <row r="164" ht="15.75" customHeight="1" s="57"/>
    <row r="165" ht="15.75" customHeight="1" s="57"/>
    <row r="166" ht="15.75" customHeight="1" s="57"/>
    <row r="167" ht="15.75" customHeight="1" s="57"/>
    <row r="168" ht="15.75" customHeight="1" s="57"/>
    <row r="169" ht="15.75" customHeight="1" s="57"/>
    <row r="170" ht="15.75" customHeight="1" s="57"/>
    <row r="171" ht="15.75" customHeight="1" s="57"/>
    <row r="172" ht="15.75" customHeight="1" s="57"/>
    <row r="173" ht="15.75" customHeight="1" s="57"/>
    <row r="174" ht="15.75" customHeight="1" s="57"/>
    <row r="175" ht="15.75" customHeight="1" s="57"/>
    <row r="176" ht="15.75" customHeight="1" s="57"/>
    <row r="177" ht="15.75" customHeight="1" s="57"/>
    <row r="178" ht="15.75" customHeight="1" s="57"/>
    <row r="179" ht="15.75" customHeight="1" s="57"/>
    <row r="180" ht="15.75" customHeight="1" s="57"/>
    <row r="181" ht="15.75" customHeight="1" s="57"/>
    <row r="182" ht="15.75" customHeight="1" s="57"/>
    <row r="183" ht="15.75" customHeight="1" s="57"/>
    <row r="184" ht="15.75" customHeight="1" s="57"/>
    <row r="185" ht="15.75" customHeight="1" s="57"/>
    <row r="186" ht="15.75" customHeight="1" s="57"/>
    <row r="187" ht="15.75" customHeight="1" s="57"/>
    <row r="188" ht="15.75" customHeight="1" s="57"/>
    <row r="189" ht="15.75" customHeight="1" s="57"/>
    <row r="190" ht="15.75" customHeight="1" s="57"/>
    <row r="191" ht="15.75" customHeight="1" s="57"/>
    <row r="192" ht="15.75" customHeight="1" s="57"/>
    <row r="193" ht="15.75" customHeight="1" s="57"/>
    <row r="194" ht="15.75" customHeight="1" s="57"/>
    <row r="195" ht="15.75" customHeight="1" s="57"/>
    <row r="196" ht="15.75" customHeight="1" s="57"/>
    <row r="197" ht="15.75" customHeight="1" s="57"/>
    <row r="198" ht="15.75" customHeight="1" s="57"/>
    <row r="199" ht="15.75" customHeight="1" s="57"/>
    <row r="200" ht="15.75" customHeight="1" s="57"/>
    <row r="201" ht="15.75" customHeight="1" s="57"/>
    <row r="202" ht="15.75" customHeight="1" s="57"/>
    <row r="203" ht="15.75" customHeight="1" s="57"/>
    <row r="204" ht="15.75" customHeight="1" s="57"/>
    <row r="205" ht="15.75" customHeight="1" s="57"/>
    <row r="206" ht="15.75" customHeight="1" s="57"/>
    <row r="207" ht="15.75" customHeight="1" s="57"/>
    <row r="208" ht="15.75" customHeight="1" s="57"/>
    <row r="209" ht="15.75" customHeight="1" s="57"/>
    <row r="210" ht="15.75" customHeight="1" s="57"/>
    <row r="211" ht="15.75" customHeight="1" s="57"/>
    <row r="212" ht="15.75" customHeight="1" s="57"/>
    <row r="213" ht="15.75" customHeight="1" s="57"/>
    <row r="214" ht="15.75" customHeight="1" s="57"/>
    <row r="215" ht="15.75" customHeight="1" s="57"/>
    <row r="216" ht="15.75" customHeight="1" s="57"/>
    <row r="217" ht="15.75" customHeight="1" s="57"/>
    <row r="218" ht="15.75" customHeight="1" s="57"/>
    <row r="219" ht="15.75" customHeight="1" s="57"/>
    <row r="220" ht="15.75" customHeight="1" s="57"/>
    <row r="221" ht="15.75" customHeight="1" s="57"/>
    <row r="222" ht="15.75" customHeight="1" s="57"/>
    <row r="223" ht="15.75" customHeight="1" s="57"/>
    <row r="224" ht="15.75" customHeight="1" s="57"/>
    <row r="225" ht="15.75" customHeight="1" s="57"/>
    <row r="226" ht="15.75" customHeight="1" s="57"/>
    <row r="227" ht="15.75" customHeight="1" s="57"/>
    <row r="228" ht="15.75" customHeight="1" s="57"/>
    <row r="229" ht="15.75" customHeight="1" s="57"/>
    <row r="230" ht="15.75" customHeight="1" s="57"/>
    <row r="231" ht="15.75" customHeight="1" s="57"/>
    <row r="232" ht="15.75" customHeight="1" s="57"/>
    <row r="233" ht="15.75" customHeight="1" s="57"/>
    <row r="234" ht="15.75" customHeight="1" s="57"/>
    <row r="235" ht="15.75" customHeight="1" s="57"/>
    <row r="236" ht="15.75" customHeight="1" s="57"/>
    <row r="237" ht="15.75" customHeight="1" s="57"/>
    <row r="238" ht="15.75" customHeight="1" s="57"/>
    <row r="239" ht="15.75" customHeight="1" s="57"/>
    <row r="240" ht="15.75" customHeight="1" s="57"/>
    <row r="241" ht="15.75" customHeight="1" s="57"/>
    <row r="242" ht="15.75" customHeight="1" s="57"/>
    <row r="243" ht="15.75" customHeight="1" s="57"/>
    <row r="244" ht="15.75" customHeight="1" s="57"/>
    <row r="245" ht="15.75" customHeight="1" s="57"/>
    <row r="246" ht="15.75" customHeight="1" s="57"/>
    <row r="247" ht="15.75" customHeight="1" s="57"/>
    <row r="248" ht="15.75" customHeight="1" s="57"/>
    <row r="249" ht="15.75" customHeight="1" s="57"/>
    <row r="250" ht="15.75" customHeight="1" s="57"/>
    <row r="251" ht="15.75" customHeight="1" s="57"/>
    <row r="252" ht="15.75" customHeight="1" s="57"/>
    <row r="253" ht="15.75" customHeight="1" s="57"/>
    <row r="254" ht="15.75" customHeight="1" s="57"/>
    <row r="255" ht="15.75" customHeight="1" s="57"/>
    <row r="256" ht="15.75" customHeight="1" s="57"/>
    <row r="257" ht="15.75" customHeight="1" s="57"/>
    <row r="258" ht="15.75" customHeight="1" s="57"/>
    <row r="259" ht="15.75" customHeight="1" s="57"/>
    <row r="260" ht="15.75" customHeight="1" s="57"/>
    <row r="261" ht="15.75" customHeight="1" s="57"/>
    <row r="262" ht="15.75" customHeight="1" s="57"/>
    <row r="263" ht="15.75" customHeight="1" s="57"/>
    <row r="264" ht="15.75" customHeight="1" s="57"/>
    <row r="265" ht="15.75" customHeight="1" s="57"/>
    <row r="266" ht="15.75" customHeight="1" s="57"/>
    <row r="267" ht="15.75" customHeight="1" s="57"/>
    <row r="268" ht="15.75" customHeight="1" s="57"/>
    <row r="269" ht="15.75" customHeight="1" s="57"/>
    <row r="270" ht="15.75" customHeight="1" s="57"/>
    <row r="271" ht="15.75" customHeight="1" s="57"/>
    <row r="272" ht="15.75" customHeight="1" s="57"/>
    <row r="273" ht="15.75" customHeight="1" s="57"/>
    <row r="274" ht="15.75" customHeight="1" s="57"/>
    <row r="275" ht="15.75" customHeight="1" s="57"/>
    <row r="276" ht="15.75" customHeight="1" s="57"/>
    <row r="277" ht="15.75" customHeight="1" s="57"/>
    <row r="278" ht="15.75" customHeight="1" s="57"/>
    <row r="279" ht="15.75" customHeight="1" s="57"/>
    <row r="280" ht="15.75" customHeight="1" s="57"/>
    <row r="281" ht="15.75" customHeight="1" s="57"/>
    <row r="282" ht="15.75" customHeight="1" s="57"/>
    <row r="283" ht="15.75" customHeight="1" s="57"/>
    <row r="284" ht="15.75" customHeight="1" s="57"/>
    <row r="285" ht="15.75" customHeight="1" s="57"/>
    <row r="286" ht="15.75" customHeight="1" s="57"/>
    <row r="287" ht="15.75" customHeight="1" s="57"/>
    <row r="288" ht="15.75" customHeight="1" s="57"/>
    <row r="289" ht="15.75" customHeight="1" s="57"/>
    <row r="290" ht="15.75" customHeight="1" s="57"/>
    <row r="291" ht="15.75" customHeight="1" s="57"/>
    <row r="292" ht="15.75" customHeight="1" s="57"/>
    <row r="293" ht="15.75" customHeight="1" s="57"/>
    <row r="294" ht="15.75" customHeight="1" s="57"/>
    <row r="295" ht="15.75" customHeight="1" s="57"/>
    <row r="296" ht="15.75" customHeight="1" s="57"/>
    <row r="297" ht="15.75" customHeight="1" s="57"/>
    <row r="298" ht="15.75" customHeight="1" s="57"/>
    <row r="299" ht="15.75" customHeight="1" s="57"/>
    <row r="300" ht="15.75" customHeight="1" s="57"/>
    <row r="301" ht="15.75" customHeight="1" s="57"/>
    <row r="302" ht="15.75" customHeight="1" s="57"/>
    <row r="303" ht="15.75" customHeight="1" s="57"/>
    <row r="304" ht="15.75" customHeight="1" s="57"/>
    <row r="305" ht="15.75" customHeight="1" s="57"/>
    <row r="306" ht="15.75" customHeight="1" s="57"/>
    <row r="307" ht="15.75" customHeight="1" s="57"/>
    <row r="308" ht="15.75" customHeight="1" s="57"/>
    <row r="309" ht="15.75" customHeight="1" s="57"/>
    <row r="310" ht="15.75" customHeight="1" s="57"/>
    <row r="311" ht="15.75" customHeight="1" s="57"/>
    <row r="312" ht="15.75" customHeight="1" s="57"/>
    <row r="313" ht="15.75" customHeight="1" s="57"/>
    <row r="314" ht="15.75" customHeight="1" s="57"/>
    <row r="315" ht="15.75" customHeight="1" s="57"/>
    <row r="316" ht="15.75" customHeight="1" s="57"/>
    <row r="317" ht="15.75" customHeight="1" s="57"/>
    <row r="318" ht="15.75" customHeight="1" s="57"/>
    <row r="319" ht="15.75" customHeight="1" s="57"/>
    <row r="320" ht="15.75" customHeight="1" s="57"/>
    <row r="321" ht="15.75" customHeight="1" s="57"/>
    <row r="322" ht="15.75" customHeight="1" s="57"/>
    <row r="323" ht="15.75" customHeight="1" s="57"/>
    <row r="324" ht="15.75" customHeight="1" s="57"/>
    <row r="325" ht="15.75" customHeight="1" s="57"/>
    <row r="326" ht="15.75" customHeight="1" s="57"/>
    <row r="327" ht="15.75" customHeight="1" s="57"/>
    <row r="328" ht="15.75" customHeight="1" s="57"/>
    <row r="329" ht="15.75" customHeight="1" s="57"/>
    <row r="330" ht="15.75" customHeight="1" s="57"/>
    <row r="331" ht="15.75" customHeight="1" s="57"/>
    <row r="332" ht="15.75" customHeight="1" s="57"/>
    <row r="333" ht="15.75" customHeight="1" s="57"/>
    <row r="334" ht="15.75" customHeight="1" s="57"/>
    <row r="335" ht="15.75" customHeight="1" s="57"/>
    <row r="336" ht="15.75" customHeight="1" s="57"/>
    <row r="337" ht="15.75" customHeight="1" s="57"/>
    <row r="338" ht="15.75" customHeight="1" s="57"/>
    <row r="339" ht="15.75" customHeight="1" s="57"/>
    <row r="340" ht="15.75" customHeight="1" s="57"/>
    <row r="341" ht="15.75" customHeight="1" s="57"/>
    <row r="342" ht="15.75" customHeight="1" s="57"/>
    <row r="343" ht="15.75" customHeight="1" s="57"/>
    <row r="344" ht="15.75" customHeight="1" s="57"/>
    <row r="345" ht="15.75" customHeight="1" s="57"/>
    <row r="346" ht="15.75" customHeight="1" s="57"/>
    <row r="347" ht="15.75" customHeight="1" s="57"/>
    <row r="348" ht="15.75" customHeight="1" s="57"/>
    <row r="349" ht="15.75" customHeight="1" s="57"/>
    <row r="350" ht="15.75" customHeight="1" s="57"/>
    <row r="351" ht="15.75" customHeight="1" s="57"/>
    <row r="352" ht="15.75" customHeight="1" s="57"/>
    <row r="353" ht="15.75" customHeight="1" s="57"/>
    <row r="354" ht="15.75" customHeight="1" s="57"/>
    <row r="355" ht="15.75" customHeight="1" s="57"/>
    <row r="356" ht="15.75" customHeight="1" s="57"/>
    <row r="357" ht="15.75" customHeight="1" s="57"/>
    <row r="358" ht="15.75" customHeight="1" s="57"/>
    <row r="359" ht="15.75" customHeight="1" s="57"/>
    <row r="360" ht="15.75" customHeight="1" s="57"/>
    <row r="361" ht="15.75" customHeight="1" s="57"/>
    <row r="362" ht="15.75" customHeight="1" s="57"/>
    <row r="363" ht="15.75" customHeight="1" s="57"/>
    <row r="364" ht="15.75" customHeight="1" s="57"/>
    <row r="365" ht="15.75" customHeight="1" s="57"/>
    <row r="366" ht="15.75" customHeight="1" s="57"/>
    <row r="367" ht="15.75" customHeight="1" s="57"/>
    <row r="368" ht="15.75" customHeight="1" s="57"/>
    <row r="369" ht="15.75" customHeight="1" s="57"/>
    <row r="370" ht="15.75" customHeight="1" s="57"/>
    <row r="371" ht="15.75" customHeight="1" s="57"/>
    <row r="372" ht="15.75" customHeight="1" s="57"/>
    <row r="373" ht="15.75" customHeight="1" s="57"/>
    <row r="374" ht="15.75" customHeight="1" s="57"/>
    <row r="375" ht="15.75" customHeight="1" s="57"/>
    <row r="376" ht="15.75" customHeight="1" s="57"/>
    <row r="377" ht="15.75" customHeight="1" s="57"/>
    <row r="378" ht="15.75" customHeight="1" s="57"/>
    <row r="379" ht="15.75" customHeight="1" s="57"/>
    <row r="380" ht="15.75" customHeight="1" s="57"/>
    <row r="381" ht="15.75" customHeight="1" s="57"/>
    <row r="382" ht="15.75" customHeight="1" s="57"/>
    <row r="383" ht="15.75" customHeight="1" s="57"/>
    <row r="384" ht="15.75" customHeight="1" s="57"/>
    <row r="385" ht="15.75" customHeight="1" s="57"/>
    <row r="386" ht="15.75" customHeight="1" s="57"/>
    <row r="387" ht="15.75" customHeight="1" s="57"/>
    <row r="388" ht="15.75" customHeight="1" s="57"/>
    <row r="389" ht="15.75" customHeight="1" s="57"/>
    <row r="390" ht="15.75" customHeight="1" s="57"/>
    <row r="391" ht="15.75" customHeight="1" s="57"/>
    <row r="392" ht="15.75" customHeight="1" s="57"/>
    <row r="393" ht="15.75" customHeight="1" s="57"/>
    <row r="394" ht="15.75" customHeight="1" s="57"/>
    <row r="395" ht="15.75" customHeight="1" s="57"/>
    <row r="396" ht="15.75" customHeight="1" s="57"/>
    <row r="397" ht="15.75" customHeight="1" s="57"/>
    <row r="398" ht="15.75" customHeight="1" s="57"/>
    <row r="399" ht="15.75" customHeight="1" s="57"/>
    <row r="400" ht="15.75" customHeight="1" s="57"/>
    <row r="401" ht="15.75" customHeight="1" s="57"/>
    <row r="402" ht="15.75" customHeight="1" s="57"/>
    <row r="403" ht="15.75" customHeight="1" s="57"/>
    <row r="404" ht="15.75" customHeight="1" s="57"/>
    <row r="405" ht="15.75" customHeight="1" s="57"/>
    <row r="406" ht="15.75" customHeight="1" s="57"/>
    <row r="407" ht="15.75" customHeight="1" s="57"/>
    <row r="408" ht="15.75" customHeight="1" s="57"/>
    <row r="409" ht="15.75" customHeight="1" s="57"/>
    <row r="410" ht="15.75" customHeight="1" s="57"/>
    <row r="411" ht="15.75" customHeight="1" s="57"/>
    <row r="412" ht="15.75" customHeight="1" s="57"/>
    <row r="413" ht="15.75" customHeight="1" s="57"/>
    <row r="414" ht="15.75" customHeight="1" s="57"/>
    <row r="415" ht="15.75" customHeight="1" s="57"/>
    <row r="416" ht="15.75" customHeight="1" s="57"/>
    <row r="417" ht="15.75" customHeight="1" s="57"/>
    <row r="418" ht="15.75" customHeight="1" s="57"/>
    <row r="419" ht="15.75" customHeight="1" s="57"/>
    <row r="420" ht="15.75" customHeight="1" s="57"/>
    <row r="421" ht="15.75" customHeight="1" s="57"/>
    <row r="422" ht="15.75" customHeight="1" s="57"/>
    <row r="423" ht="15.75" customHeight="1" s="57"/>
    <row r="424" ht="15.75" customHeight="1" s="57"/>
    <row r="425" ht="15.75" customHeight="1" s="57"/>
    <row r="426" ht="15.75" customHeight="1" s="57"/>
    <row r="427" ht="15.75" customHeight="1" s="57"/>
    <row r="428" ht="15.75" customHeight="1" s="57"/>
    <row r="429" ht="15.75" customHeight="1" s="57"/>
    <row r="430" ht="15.75" customHeight="1" s="57"/>
    <row r="431" ht="15.75" customHeight="1" s="57"/>
    <row r="432" ht="15.75" customHeight="1" s="57"/>
    <row r="433" ht="15.75" customHeight="1" s="57"/>
    <row r="434" ht="15.75" customHeight="1" s="57"/>
    <row r="435" ht="15.75" customHeight="1" s="57"/>
    <row r="436" ht="15.75" customHeight="1" s="57"/>
    <row r="437" ht="15.75" customHeight="1" s="57"/>
    <row r="438" ht="15.75" customHeight="1" s="57"/>
    <row r="439" ht="15.75" customHeight="1" s="57"/>
    <row r="440" ht="15.75" customHeight="1" s="57"/>
    <row r="441" ht="15.75" customHeight="1" s="57"/>
    <row r="442" ht="15.75" customHeight="1" s="57"/>
    <row r="443" ht="15.75" customHeight="1" s="57"/>
    <row r="444" ht="15.75" customHeight="1" s="57"/>
    <row r="445" ht="15.75" customHeight="1" s="57"/>
    <row r="446" ht="15.75" customHeight="1" s="57"/>
    <row r="447" ht="15.75" customHeight="1" s="57"/>
    <row r="448" ht="15.75" customHeight="1" s="57"/>
    <row r="449" ht="15.75" customHeight="1" s="57"/>
    <row r="450" ht="15.75" customHeight="1" s="57"/>
    <row r="451" ht="15.75" customHeight="1" s="57"/>
    <row r="452" ht="15.75" customHeight="1" s="57"/>
    <row r="453" ht="15.75" customHeight="1" s="57"/>
    <row r="454" ht="15.75" customHeight="1" s="57"/>
    <row r="455" ht="15.75" customHeight="1" s="57"/>
    <row r="456" ht="15.75" customHeight="1" s="57"/>
    <row r="457" ht="15.75" customHeight="1" s="57"/>
    <row r="458" ht="15.75" customHeight="1" s="57"/>
    <row r="459" ht="15.75" customHeight="1" s="57"/>
    <row r="460" ht="15.75" customHeight="1" s="57"/>
    <row r="461" ht="15.75" customHeight="1" s="57"/>
    <row r="462" ht="15.75" customHeight="1" s="57"/>
    <row r="463" ht="15.75" customHeight="1" s="57"/>
    <row r="464" ht="15.75" customHeight="1" s="57"/>
    <row r="465" ht="15.75" customHeight="1" s="57"/>
    <row r="466" ht="15.75" customHeight="1" s="57"/>
    <row r="467" ht="15.75" customHeight="1" s="57"/>
    <row r="468" ht="15.75" customHeight="1" s="57"/>
    <row r="469" ht="15.75" customHeight="1" s="57"/>
    <row r="470" ht="15.75" customHeight="1" s="57"/>
    <row r="471" ht="15.75" customHeight="1" s="57"/>
    <row r="472" ht="15.75" customHeight="1" s="57"/>
    <row r="473" ht="15.75" customHeight="1" s="57"/>
    <row r="474" ht="15.75" customHeight="1" s="57"/>
    <row r="475" ht="15.75" customHeight="1" s="57"/>
    <row r="476" ht="15.75" customHeight="1" s="57"/>
    <row r="477" ht="15.75" customHeight="1" s="57"/>
    <row r="478" ht="15.75" customHeight="1" s="57"/>
    <row r="479" ht="15.75" customHeight="1" s="57"/>
    <row r="480" ht="15.75" customHeight="1" s="57"/>
    <row r="481" ht="15.75" customHeight="1" s="57"/>
    <row r="482" ht="15.75" customHeight="1" s="57"/>
    <row r="483" ht="15.75" customHeight="1" s="57"/>
    <row r="484" ht="15.75" customHeight="1" s="57"/>
    <row r="485" ht="15.75" customHeight="1" s="57"/>
    <row r="486" ht="15.75" customHeight="1" s="57"/>
    <row r="487" ht="15.75" customHeight="1" s="57"/>
    <row r="488" ht="15.75" customHeight="1" s="57"/>
    <row r="489" ht="15.75" customHeight="1" s="57"/>
    <row r="490" ht="15.75" customHeight="1" s="57"/>
    <row r="491" ht="15.75" customHeight="1" s="57"/>
    <row r="492" ht="15.75" customHeight="1" s="57"/>
    <row r="493" ht="15.75" customHeight="1" s="57"/>
    <row r="494" ht="15.75" customHeight="1" s="57"/>
    <row r="495" ht="15.75" customHeight="1" s="57"/>
    <row r="496" ht="15.75" customHeight="1" s="57"/>
    <row r="497" ht="15.75" customHeight="1" s="57"/>
    <row r="498" ht="15.75" customHeight="1" s="57"/>
    <row r="499" ht="15.75" customHeight="1" s="57"/>
    <row r="500" ht="15.75" customHeight="1" s="57"/>
    <row r="501" ht="15.75" customHeight="1" s="57"/>
    <row r="502" ht="15.75" customHeight="1" s="57"/>
    <row r="503" ht="15.75" customHeight="1" s="57"/>
    <row r="504" ht="15.75" customHeight="1" s="57"/>
    <row r="505" ht="15.75" customHeight="1" s="57"/>
    <row r="506" ht="15.75" customHeight="1" s="57"/>
    <row r="507" ht="15.75" customHeight="1" s="57"/>
    <row r="508" ht="15.75" customHeight="1" s="57"/>
    <row r="509" ht="15.75" customHeight="1" s="57"/>
    <row r="510" ht="15.75" customHeight="1" s="57"/>
    <row r="511" ht="15.75" customHeight="1" s="57"/>
    <row r="512" ht="15.75" customHeight="1" s="57"/>
    <row r="513" ht="15.75" customHeight="1" s="57"/>
    <row r="514" ht="15.75" customHeight="1" s="57"/>
    <row r="515" ht="15.75" customHeight="1" s="57"/>
    <row r="516" ht="15.75" customHeight="1" s="57"/>
    <row r="517" ht="15.75" customHeight="1" s="57"/>
    <row r="518" ht="15.75" customHeight="1" s="57"/>
    <row r="519" ht="15.75" customHeight="1" s="57"/>
    <row r="520" ht="15.75" customHeight="1" s="57"/>
    <row r="521" ht="15.75" customHeight="1" s="57"/>
    <row r="522" ht="15.75" customHeight="1" s="57"/>
    <row r="523" ht="15.75" customHeight="1" s="57"/>
    <row r="524" ht="15.75" customHeight="1" s="57"/>
    <row r="525" ht="15.75" customHeight="1" s="57"/>
    <row r="526" ht="15.75" customHeight="1" s="57"/>
    <row r="527" ht="15.75" customHeight="1" s="57"/>
    <row r="528" ht="15.75" customHeight="1" s="57"/>
    <row r="529" ht="15.75" customHeight="1" s="57"/>
    <row r="530" ht="15.75" customHeight="1" s="57"/>
    <row r="531" ht="15.75" customHeight="1" s="57"/>
    <row r="532" ht="15.75" customHeight="1" s="57"/>
    <row r="533" ht="15.75" customHeight="1" s="57"/>
    <row r="534" ht="15.75" customHeight="1" s="57"/>
    <row r="535" ht="15.75" customHeight="1" s="57"/>
    <row r="536" ht="15.75" customHeight="1" s="57"/>
    <row r="537" ht="15.75" customHeight="1" s="57"/>
    <row r="538" ht="15.75" customHeight="1" s="57"/>
    <row r="539" ht="15.75" customHeight="1" s="57"/>
    <row r="540" ht="15.75" customHeight="1" s="57"/>
    <row r="541" ht="15.75" customHeight="1" s="57"/>
    <row r="542" ht="15.75" customHeight="1" s="57"/>
    <row r="543" ht="15.75" customHeight="1" s="57"/>
    <row r="544" ht="15.75" customHeight="1" s="57"/>
    <row r="545" ht="15.75" customHeight="1" s="57"/>
    <row r="546" ht="15.75" customHeight="1" s="57"/>
    <row r="547" ht="15.75" customHeight="1" s="57"/>
    <row r="548" ht="15.75" customHeight="1" s="57"/>
    <row r="549" ht="15.75" customHeight="1" s="57"/>
    <row r="550" ht="15.75" customHeight="1" s="57"/>
    <row r="551" ht="15.75" customHeight="1" s="57"/>
    <row r="552" ht="15.75" customHeight="1" s="57"/>
    <row r="553" ht="15.75" customHeight="1" s="57"/>
    <row r="554" ht="15.75" customHeight="1" s="57"/>
    <row r="555" ht="15.75" customHeight="1" s="57"/>
    <row r="556" ht="15.75" customHeight="1" s="57"/>
    <row r="557" ht="15.75" customHeight="1" s="57"/>
    <row r="558" ht="15.75" customHeight="1" s="57"/>
    <row r="559" ht="15.75" customHeight="1" s="57"/>
    <row r="560" ht="15.75" customHeight="1" s="57"/>
    <row r="561" ht="15.75" customHeight="1" s="57"/>
    <row r="562" ht="15.75" customHeight="1" s="57"/>
    <row r="563" ht="15.75" customHeight="1" s="57"/>
    <row r="564" ht="15.75" customHeight="1" s="57"/>
    <row r="565" ht="15.75" customHeight="1" s="57"/>
    <row r="566" ht="15.75" customHeight="1" s="57"/>
    <row r="567" ht="15.75" customHeight="1" s="57"/>
    <row r="568" ht="15.75" customHeight="1" s="57"/>
    <row r="569" ht="15.75" customHeight="1" s="57"/>
    <row r="570" ht="15.75" customHeight="1" s="57"/>
    <row r="571" ht="15.75" customHeight="1" s="57"/>
    <row r="572" ht="15.75" customHeight="1" s="57"/>
    <row r="573" ht="15.75" customHeight="1" s="57"/>
    <row r="574" ht="15.75" customHeight="1" s="57"/>
    <row r="575" ht="15.75" customHeight="1" s="57"/>
    <row r="576" ht="15.75" customHeight="1" s="57"/>
    <row r="577" ht="15.75" customHeight="1" s="57"/>
    <row r="578" ht="15.75" customHeight="1" s="57"/>
    <row r="579" ht="15.75" customHeight="1" s="57"/>
    <row r="580" ht="15.75" customHeight="1" s="57"/>
    <row r="581" ht="15.75" customHeight="1" s="57"/>
    <row r="582" ht="15.75" customHeight="1" s="57"/>
    <row r="583" ht="15.75" customHeight="1" s="57"/>
    <row r="584" ht="15.75" customHeight="1" s="57"/>
    <row r="585" ht="15.75" customHeight="1" s="57"/>
    <row r="586" ht="15.75" customHeight="1" s="57"/>
    <row r="587" ht="15.75" customHeight="1" s="57"/>
    <row r="588" ht="15.75" customHeight="1" s="57"/>
    <row r="589" ht="15.75" customHeight="1" s="57"/>
    <row r="590" ht="15.75" customHeight="1" s="57"/>
    <row r="591" ht="15.75" customHeight="1" s="57"/>
    <row r="592" ht="15.75" customHeight="1" s="57"/>
    <row r="593" ht="15.75" customHeight="1" s="57"/>
    <row r="594" ht="15.75" customHeight="1" s="57"/>
    <row r="595" ht="15.75" customHeight="1" s="57"/>
    <row r="596" ht="15.75" customHeight="1" s="57"/>
    <row r="597" ht="15.75" customHeight="1" s="57"/>
    <row r="598" ht="15.75" customHeight="1" s="57"/>
    <row r="599" ht="15.75" customHeight="1" s="57"/>
    <row r="600" ht="15.75" customHeight="1" s="57"/>
    <row r="601" ht="15.75" customHeight="1" s="57"/>
    <row r="602" ht="15.75" customHeight="1" s="57"/>
    <row r="603" ht="15.75" customHeight="1" s="57"/>
    <row r="604" ht="15.75" customHeight="1" s="57"/>
    <row r="605" ht="15.75" customHeight="1" s="57"/>
    <row r="606" ht="15.75" customHeight="1" s="57"/>
    <row r="607" ht="15.75" customHeight="1" s="57"/>
    <row r="608" ht="15.75" customHeight="1" s="57"/>
    <row r="609" ht="15.75" customHeight="1" s="57"/>
    <row r="610" ht="15.75" customHeight="1" s="57"/>
    <row r="611" ht="15.75" customHeight="1" s="57"/>
    <row r="612" ht="15.75" customHeight="1" s="57"/>
    <row r="613" ht="15.75" customHeight="1" s="57"/>
    <row r="614" ht="15.75" customHeight="1" s="57"/>
    <row r="615" ht="15.75" customHeight="1" s="57"/>
    <row r="616" ht="15.75" customHeight="1" s="57"/>
    <row r="617" ht="15.75" customHeight="1" s="57"/>
    <row r="618" ht="15.75" customHeight="1" s="57"/>
    <row r="619" ht="15.75" customHeight="1" s="57"/>
    <row r="620" ht="15.75" customHeight="1" s="57"/>
    <row r="621" ht="15.75" customHeight="1" s="57"/>
    <row r="622" ht="15.75" customHeight="1" s="57"/>
    <row r="623" ht="15.75" customHeight="1" s="57"/>
    <row r="624" ht="15.75" customHeight="1" s="57"/>
    <row r="625" ht="15.75" customHeight="1" s="57"/>
    <row r="626" ht="15.75" customHeight="1" s="57"/>
    <row r="627" ht="15.75" customHeight="1" s="57"/>
    <row r="628" ht="15.75" customHeight="1" s="57"/>
    <row r="629" ht="15.75" customHeight="1" s="57"/>
    <row r="630" ht="15.75" customHeight="1" s="57"/>
    <row r="631" ht="15.75" customHeight="1" s="57"/>
    <row r="632" ht="15.75" customHeight="1" s="57"/>
    <row r="633" ht="15.75" customHeight="1" s="57"/>
    <row r="634" ht="15.75" customHeight="1" s="57"/>
    <row r="635" ht="15.75" customHeight="1" s="57"/>
    <row r="636" ht="15.75" customHeight="1" s="57"/>
    <row r="637" ht="15.75" customHeight="1" s="57"/>
    <row r="638" ht="15.75" customHeight="1" s="57"/>
    <row r="639" ht="15.75" customHeight="1" s="57"/>
    <row r="640" ht="15.75" customHeight="1" s="57"/>
    <row r="641" ht="15.75" customHeight="1" s="57"/>
    <row r="642" ht="15.75" customHeight="1" s="57"/>
    <row r="643" ht="15.75" customHeight="1" s="57"/>
    <row r="644" ht="15.75" customHeight="1" s="57"/>
    <row r="645" ht="15.75" customHeight="1" s="57"/>
    <row r="646" ht="15.75" customHeight="1" s="57"/>
    <row r="647" ht="15.75" customHeight="1" s="57"/>
    <row r="648" ht="15.75" customHeight="1" s="57"/>
    <row r="649" ht="15.75" customHeight="1" s="57"/>
    <row r="650" ht="15.75" customHeight="1" s="57"/>
    <row r="651" ht="15.75" customHeight="1" s="57"/>
    <row r="652" ht="15.75" customHeight="1" s="57"/>
    <row r="653" ht="15.75" customHeight="1" s="57"/>
    <row r="654" ht="15.75" customHeight="1" s="57"/>
    <row r="655" ht="15.75" customHeight="1" s="57"/>
    <row r="656" ht="15.75" customHeight="1" s="57"/>
    <row r="657" ht="15.75" customHeight="1" s="57"/>
    <row r="658" ht="15.75" customHeight="1" s="57"/>
    <row r="659" ht="15.75" customHeight="1" s="57"/>
    <row r="660" ht="15.75" customHeight="1" s="57"/>
    <row r="661" ht="15.75" customHeight="1" s="57"/>
    <row r="662" ht="15.75" customHeight="1" s="57"/>
    <row r="663" ht="15.75" customHeight="1" s="57"/>
    <row r="664" ht="15.75" customHeight="1" s="57"/>
    <row r="665" ht="15.75" customHeight="1" s="57"/>
    <row r="666" ht="15.75" customHeight="1" s="57"/>
    <row r="667" ht="15.75" customHeight="1" s="57"/>
    <row r="668" ht="15.75" customHeight="1" s="57"/>
    <row r="669" ht="15.75" customHeight="1" s="57"/>
    <row r="670" ht="15.75" customHeight="1" s="57"/>
    <row r="671" ht="15.75" customHeight="1" s="57"/>
    <row r="672" ht="15.75" customHeight="1" s="57"/>
    <row r="673" ht="15.75" customHeight="1" s="57"/>
    <row r="674" ht="15.75" customHeight="1" s="57"/>
    <row r="675" ht="15.75" customHeight="1" s="57"/>
    <row r="676" ht="15.75" customHeight="1" s="57"/>
    <row r="677" ht="15.75" customHeight="1" s="57"/>
    <row r="678" ht="15.75" customHeight="1" s="57"/>
    <row r="679" ht="15.75" customHeight="1" s="57"/>
    <row r="680" ht="15.75" customHeight="1" s="57"/>
    <row r="681" ht="15.75" customHeight="1" s="57"/>
    <row r="682" ht="15.75" customHeight="1" s="57"/>
    <row r="683" ht="15.75" customHeight="1" s="57"/>
    <row r="684" ht="15.75" customHeight="1" s="57"/>
    <row r="685" ht="15.75" customHeight="1" s="57"/>
    <row r="686" ht="15.75" customHeight="1" s="57"/>
    <row r="687" ht="15.75" customHeight="1" s="57"/>
    <row r="688" ht="15.75" customHeight="1" s="57"/>
    <row r="689" ht="15.75" customHeight="1" s="57"/>
    <row r="690" ht="15.75" customHeight="1" s="57"/>
    <row r="691" ht="15.75" customHeight="1" s="57"/>
    <row r="692" ht="15.75" customHeight="1" s="57"/>
    <row r="693" ht="15.75" customHeight="1" s="57"/>
    <row r="694" ht="15.75" customHeight="1" s="57"/>
    <row r="695" ht="15.75" customHeight="1" s="57"/>
    <row r="696" ht="15.75" customHeight="1" s="57"/>
    <row r="697" ht="15.75" customHeight="1" s="57"/>
    <row r="698" ht="15.75" customHeight="1" s="57"/>
    <row r="699" ht="15.75" customHeight="1" s="57"/>
    <row r="700" ht="15.75" customHeight="1" s="57"/>
    <row r="701" ht="15.75" customHeight="1" s="57"/>
    <row r="702" ht="15.75" customHeight="1" s="57"/>
    <row r="703" ht="15.75" customHeight="1" s="57"/>
    <row r="704" ht="15.75" customHeight="1" s="57"/>
    <row r="705" ht="15.75" customHeight="1" s="57"/>
    <row r="706" ht="15.75" customHeight="1" s="57"/>
    <row r="707" ht="15.75" customHeight="1" s="57"/>
    <row r="708" ht="15.75" customHeight="1" s="57"/>
    <row r="709" ht="15.75" customHeight="1" s="57"/>
    <row r="710" ht="15.75" customHeight="1" s="57"/>
    <row r="711" ht="15.75" customHeight="1" s="57"/>
    <row r="712" ht="15.75" customHeight="1" s="57"/>
    <row r="713" ht="15.75" customHeight="1" s="57"/>
    <row r="714" ht="15.75" customHeight="1" s="57"/>
    <row r="715" ht="15.75" customHeight="1" s="57"/>
    <row r="716" ht="15.75" customHeight="1" s="57"/>
    <row r="717" ht="15.75" customHeight="1" s="57"/>
    <row r="718" ht="15.75" customHeight="1" s="57"/>
    <row r="719" ht="15.75" customHeight="1" s="57"/>
    <row r="720" ht="15.75" customHeight="1" s="57"/>
    <row r="721" ht="15.75" customHeight="1" s="57"/>
    <row r="722" ht="15.75" customHeight="1" s="57"/>
    <row r="723" ht="15.75" customHeight="1" s="57"/>
    <row r="724" ht="15.75" customHeight="1" s="57"/>
    <row r="725" ht="15.75" customHeight="1" s="57"/>
    <row r="726" ht="15.75" customHeight="1" s="57"/>
    <row r="727" ht="15.75" customHeight="1" s="57"/>
    <row r="728" ht="15.75" customHeight="1" s="57"/>
    <row r="729" ht="15.75" customHeight="1" s="57"/>
    <row r="730" ht="15.75" customHeight="1" s="57"/>
    <row r="731" ht="15.75" customHeight="1" s="57"/>
    <row r="732" ht="15.75" customHeight="1" s="57"/>
    <row r="733" ht="15.75" customHeight="1" s="57"/>
    <row r="734" ht="15.75" customHeight="1" s="57"/>
    <row r="735" ht="15.75" customHeight="1" s="57"/>
    <row r="736" ht="15.75" customHeight="1" s="57"/>
    <row r="737" ht="15.75" customHeight="1" s="57"/>
    <row r="738" ht="15.75" customHeight="1" s="57"/>
    <row r="739" ht="15.75" customHeight="1" s="57"/>
    <row r="740" ht="15.75" customHeight="1" s="57"/>
    <row r="741" ht="15.75" customHeight="1" s="57"/>
    <row r="742" ht="15.75" customHeight="1" s="57"/>
    <row r="743" ht="15.75" customHeight="1" s="57"/>
    <row r="744" ht="15.75" customHeight="1" s="57"/>
    <row r="745" ht="15.75" customHeight="1" s="57"/>
    <row r="746" ht="15.75" customHeight="1" s="57"/>
    <row r="747" ht="15.75" customHeight="1" s="57"/>
    <row r="748" ht="15.75" customHeight="1" s="57"/>
    <row r="749" ht="15.75" customHeight="1" s="57"/>
    <row r="750" ht="15.75" customHeight="1" s="57"/>
    <row r="751" ht="15.75" customHeight="1" s="57"/>
    <row r="752" ht="15.75" customHeight="1" s="57"/>
    <row r="753" ht="15.75" customHeight="1" s="57"/>
    <row r="754" ht="15.75" customHeight="1" s="57"/>
    <row r="755" ht="15.75" customHeight="1" s="57"/>
    <row r="756" ht="15.75" customHeight="1" s="57"/>
    <row r="757" ht="15.75" customHeight="1" s="57"/>
    <row r="758" ht="15.75" customHeight="1" s="57"/>
    <row r="759" ht="15.75" customHeight="1" s="57"/>
    <row r="760" ht="15.75" customHeight="1" s="57"/>
    <row r="761" ht="15.75" customHeight="1" s="57"/>
    <row r="762" ht="15.75" customHeight="1" s="57"/>
    <row r="763" ht="15.75" customHeight="1" s="57"/>
    <row r="764" ht="15.75" customHeight="1" s="57"/>
    <row r="765" ht="15.75" customHeight="1" s="57"/>
    <row r="766" ht="15.75" customHeight="1" s="57"/>
    <row r="767" ht="15.75" customHeight="1" s="57"/>
    <row r="768" ht="15.75" customHeight="1" s="57"/>
    <row r="769" ht="15.75" customHeight="1" s="57"/>
    <row r="770" ht="15.75" customHeight="1" s="57"/>
    <row r="771" ht="15.75" customHeight="1" s="57"/>
    <row r="772" ht="15.75" customHeight="1" s="57"/>
    <row r="773" ht="15.75" customHeight="1" s="57"/>
    <row r="774" ht="15.75" customHeight="1" s="57"/>
    <row r="775" ht="15.75" customHeight="1" s="57"/>
    <row r="776" ht="15.75" customHeight="1" s="57"/>
    <row r="777" ht="15.75" customHeight="1" s="57"/>
    <row r="778" ht="15.75" customHeight="1" s="57"/>
    <row r="779" ht="15.75" customHeight="1" s="57"/>
    <row r="780" ht="15.75" customHeight="1" s="57"/>
    <row r="781" ht="15.75" customHeight="1" s="57"/>
    <row r="782" ht="15.75" customHeight="1" s="57"/>
    <row r="783" ht="15.75" customHeight="1" s="57"/>
    <row r="784" ht="15.75" customHeight="1" s="57"/>
    <row r="785" ht="15.75" customHeight="1" s="57"/>
    <row r="786" ht="15.75" customHeight="1" s="57"/>
    <row r="787" ht="15.75" customHeight="1" s="57"/>
    <row r="788" ht="15.75" customHeight="1" s="57"/>
    <row r="789" ht="15.75" customHeight="1" s="57"/>
    <row r="790" ht="15.75" customHeight="1" s="57"/>
    <row r="791" ht="15.75" customHeight="1" s="57"/>
    <row r="792" ht="15.75" customHeight="1" s="57"/>
    <row r="793" ht="15.75" customHeight="1" s="57"/>
    <row r="794" ht="15.75" customHeight="1" s="57"/>
    <row r="795" ht="15.75" customHeight="1" s="57"/>
    <row r="796" ht="15.75" customHeight="1" s="57"/>
    <row r="797" ht="15.75" customHeight="1" s="57"/>
    <row r="798" ht="15.75" customHeight="1" s="57"/>
    <row r="799" ht="15.75" customHeight="1" s="57"/>
    <row r="800" ht="15.75" customHeight="1" s="57"/>
    <row r="801" ht="15.75" customHeight="1" s="57"/>
    <row r="802" ht="15.75" customHeight="1" s="57"/>
    <row r="803" ht="15.75" customHeight="1" s="57"/>
    <row r="804" ht="15.75" customHeight="1" s="57"/>
    <row r="805" ht="15.75" customHeight="1" s="57"/>
    <row r="806" ht="15.75" customHeight="1" s="57"/>
    <row r="807" ht="15.75" customHeight="1" s="57"/>
    <row r="808" ht="15.75" customHeight="1" s="57"/>
    <row r="809" ht="15.75" customHeight="1" s="57"/>
    <row r="810" ht="15.75" customHeight="1" s="57"/>
    <row r="811" ht="15.75" customHeight="1" s="57"/>
    <row r="812" ht="15.75" customHeight="1" s="57"/>
    <row r="813" ht="15.75" customHeight="1" s="57"/>
    <row r="814" ht="15.75" customHeight="1" s="57"/>
    <row r="815" ht="15.75" customHeight="1" s="57"/>
    <row r="816" ht="15.75" customHeight="1" s="57"/>
    <row r="817" ht="15.75" customHeight="1" s="57"/>
    <row r="818" ht="15.75" customHeight="1" s="57"/>
    <row r="819" ht="15.75" customHeight="1" s="57"/>
    <row r="820" ht="15.75" customHeight="1" s="57"/>
    <row r="821" ht="15.75" customHeight="1" s="57"/>
    <row r="822" ht="15.75" customHeight="1" s="57"/>
    <row r="823" ht="15.75" customHeight="1" s="57"/>
    <row r="824" ht="15.75" customHeight="1" s="57"/>
    <row r="825" ht="15.75" customHeight="1" s="57"/>
    <row r="826" ht="15.75" customHeight="1" s="57"/>
    <row r="827" ht="15.75" customHeight="1" s="57"/>
    <row r="828" ht="15.75" customHeight="1" s="57"/>
    <row r="829" ht="15.75" customHeight="1" s="57"/>
    <row r="830" ht="15.75" customHeight="1" s="57"/>
    <row r="831" ht="15.75" customHeight="1" s="57"/>
    <row r="832" ht="15.75" customHeight="1" s="57"/>
    <row r="833" ht="15.75" customHeight="1" s="57"/>
    <row r="834" ht="15.75" customHeight="1" s="57"/>
    <row r="835" ht="15.75" customHeight="1" s="57"/>
    <row r="836" ht="15.75" customHeight="1" s="57"/>
    <row r="837" ht="15.75" customHeight="1" s="57"/>
    <row r="838" ht="15.75" customHeight="1" s="57"/>
    <row r="839" ht="15.75" customHeight="1" s="57"/>
    <row r="840" ht="15.75" customHeight="1" s="57"/>
    <row r="841" ht="15.75" customHeight="1" s="57"/>
    <row r="842" ht="15.75" customHeight="1" s="57"/>
    <row r="843" ht="15.75" customHeight="1" s="57"/>
    <row r="844" ht="15.75" customHeight="1" s="57"/>
    <row r="845" ht="15.75" customHeight="1" s="57"/>
    <row r="846" ht="15.75" customHeight="1" s="57"/>
    <row r="847" ht="15.75" customHeight="1" s="57"/>
    <row r="848" ht="15.75" customHeight="1" s="57"/>
    <row r="849" ht="15.75" customHeight="1" s="57"/>
    <row r="850" ht="15.75" customHeight="1" s="57"/>
    <row r="851" ht="15.75" customHeight="1" s="57"/>
    <row r="852" ht="15.75" customHeight="1" s="57"/>
    <row r="853" ht="15.75" customHeight="1" s="57"/>
    <row r="854" ht="15.75" customHeight="1" s="57"/>
    <row r="855" ht="15.75" customHeight="1" s="57"/>
    <row r="856" ht="15.75" customHeight="1" s="57"/>
    <row r="857" ht="15.75" customHeight="1" s="57"/>
    <row r="858" ht="15.75" customHeight="1" s="57"/>
    <row r="859" ht="15.75" customHeight="1" s="57"/>
    <row r="860" ht="15.75" customHeight="1" s="57"/>
    <row r="861" ht="15.75" customHeight="1" s="57"/>
    <row r="862" ht="15.75" customHeight="1" s="57"/>
    <row r="863" ht="15.75" customHeight="1" s="57"/>
    <row r="864" ht="15.75" customHeight="1" s="57"/>
    <row r="865" ht="15.75" customHeight="1" s="57"/>
    <row r="866" ht="15.75" customHeight="1" s="57"/>
    <row r="867" ht="15.75" customHeight="1" s="57"/>
    <row r="868" ht="15.75" customHeight="1" s="57"/>
    <row r="869" ht="15.75" customHeight="1" s="57"/>
    <row r="870" ht="15.75" customHeight="1" s="57"/>
    <row r="871" ht="15.75" customHeight="1" s="57"/>
    <row r="872" ht="15.75" customHeight="1" s="57"/>
    <row r="873" ht="15.75" customHeight="1" s="57"/>
    <row r="874" ht="15.75" customHeight="1" s="57"/>
    <row r="875" ht="15.75" customHeight="1" s="57"/>
    <row r="876" ht="15.75" customHeight="1" s="57"/>
    <row r="877" ht="15.75" customHeight="1" s="57"/>
    <row r="878" ht="15.75" customHeight="1" s="57"/>
    <row r="879" ht="15.75" customHeight="1" s="57"/>
    <row r="880" ht="15.75" customHeight="1" s="57"/>
    <row r="881" ht="15.75" customHeight="1" s="57"/>
    <row r="882" ht="15.75" customHeight="1" s="57"/>
    <row r="883" ht="15.75" customHeight="1" s="57"/>
    <row r="884" ht="15.75" customHeight="1" s="57"/>
    <row r="885" ht="15.75" customHeight="1" s="57"/>
    <row r="886" ht="15.75" customHeight="1" s="57"/>
    <row r="887" ht="15.75" customHeight="1" s="57"/>
    <row r="888" ht="15.75" customHeight="1" s="57"/>
    <row r="889" ht="15.75" customHeight="1" s="57"/>
    <row r="890" ht="15.75" customHeight="1" s="57"/>
    <row r="891" ht="15.75" customHeight="1" s="57"/>
    <row r="892" ht="15.75" customHeight="1" s="57"/>
    <row r="893" ht="15.75" customHeight="1" s="57"/>
    <row r="894" ht="15.75" customHeight="1" s="57"/>
    <row r="895" ht="15.75" customHeight="1" s="57"/>
    <row r="896" ht="15.75" customHeight="1" s="57"/>
    <row r="897" ht="15.75" customHeight="1" s="57"/>
    <row r="898" ht="15.75" customHeight="1" s="57"/>
    <row r="899" ht="15.75" customHeight="1" s="57"/>
    <row r="900" ht="15.75" customHeight="1" s="57"/>
    <row r="901" ht="15.75" customHeight="1" s="57"/>
    <row r="902" ht="15.75" customHeight="1" s="57"/>
    <row r="903" ht="15.75" customHeight="1" s="57"/>
    <row r="904" ht="15.75" customHeight="1" s="57"/>
    <row r="905" ht="15.75" customHeight="1" s="57"/>
    <row r="906" ht="15.75" customHeight="1" s="57"/>
    <row r="907" ht="15.75" customHeight="1" s="57"/>
    <row r="908" ht="15.75" customHeight="1" s="57"/>
    <row r="909" ht="15.75" customHeight="1" s="57"/>
    <row r="910" ht="15.75" customHeight="1" s="57"/>
    <row r="911" ht="15.75" customHeight="1" s="57"/>
    <row r="912" ht="15.75" customHeight="1" s="57"/>
    <row r="913" ht="15.75" customHeight="1" s="57"/>
    <row r="914" ht="15.75" customHeight="1" s="57"/>
    <row r="915" ht="15.75" customHeight="1" s="57"/>
    <row r="916" ht="15.75" customHeight="1" s="57"/>
    <row r="917" ht="15.75" customHeight="1" s="57"/>
    <row r="918" ht="15.75" customHeight="1" s="57"/>
    <row r="919" ht="15.75" customHeight="1" s="57"/>
    <row r="920" ht="15.75" customHeight="1" s="57"/>
    <row r="921" ht="15.75" customHeight="1" s="57"/>
    <row r="922" ht="15.75" customHeight="1" s="57"/>
    <row r="923" ht="15.75" customHeight="1" s="57"/>
    <row r="924" ht="15.75" customHeight="1" s="57"/>
    <row r="925" ht="15.75" customHeight="1" s="57"/>
    <row r="926" ht="15.75" customHeight="1" s="57"/>
    <row r="927" ht="15.75" customHeight="1" s="57"/>
    <row r="928" ht="15.75" customHeight="1" s="57"/>
    <row r="929" ht="15.75" customHeight="1" s="57"/>
    <row r="930" ht="15.75" customHeight="1" s="57"/>
    <row r="931" ht="15.75" customHeight="1" s="57"/>
    <row r="932" ht="15.75" customHeight="1" s="57"/>
    <row r="933" ht="15.75" customHeight="1" s="57"/>
    <row r="934" ht="15.75" customHeight="1" s="57"/>
    <row r="935" ht="15.75" customHeight="1" s="57"/>
    <row r="936" ht="15.75" customHeight="1" s="57"/>
    <row r="937" ht="15.75" customHeight="1" s="57"/>
    <row r="938" ht="15.75" customHeight="1" s="57"/>
    <row r="939" ht="15.75" customHeight="1" s="57"/>
    <row r="940" ht="15.75" customHeight="1" s="57"/>
    <row r="941" ht="15.75" customHeight="1" s="57"/>
    <row r="942" ht="15.75" customHeight="1" s="57"/>
    <row r="943" ht="15.75" customHeight="1" s="57"/>
    <row r="944" ht="15.75" customHeight="1" s="57"/>
    <row r="945" ht="15.75" customHeight="1" s="57"/>
    <row r="946" ht="15.75" customHeight="1" s="57"/>
    <row r="947" ht="15.75" customHeight="1" s="57"/>
    <row r="948" ht="15.75" customHeight="1" s="57"/>
    <row r="949" ht="15.75" customHeight="1" s="57"/>
    <row r="950" ht="15.75" customHeight="1" s="57"/>
    <row r="951" ht="15.75" customHeight="1" s="57"/>
    <row r="952" ht="15.75" customHeight="1" s="57"/>
    <row r="953" ht="15.75" customHeight="1" s="57"/>
    <row r="954" ht="15.75" customHeight="1" s="57"/>
    <row r="955" ht="15.75" customHeight="1" s="57"/>
    <row r="956" ht="15.75" customHeight="1" s="57"/>
    <row r="957" ht="15.75" customHeight="1" s="57"/>
    <row r="958" ht="15.75" customHeight="1" s="57"/>
    <row r="959" ht="15.75" customHeight="1" s="57"/>
    <row r="960" ht="15.75" customHeight="1" s="57"/>
    <row r="961" ht="15.75" customHeight="1" s="57"/>
    <row r="962" ht="15.75" customHeight="1" s="57"/>
    <row r="963" ht="15.75" customHeight="1" s="57"/>
    <row r="964" ht="15.75" customHeight="1" s="57"/>
    <row r="965" ht="15.75" customHeight="1" s="57"/>
    <row r="966" ht="15.75" customHeight="1" s="57"/>
    <row r="967" ht="15.75" customHeight="1" s="57"/>
    <row r="968" ht="15.75" customHeight="1" s="57"/>
    <row r="969" ht="15.75" customHeight="1" s="57"/>
    <row r="970" ht="15.75" customHeight="1" s="57"/>
    <row r="971" ht="15.75" customHeight="1" s="57"/>
    <row r="972" ht="15.75" customHeight="1" s="57"/>
    <row r="973" ht="15.75" customHeight="1" s="57"/>
    <row r="974" ht="15.75" customHeight="1" s="57"/>
    <row r="975" ht="15.75" customHeight="1" s="57"/>
    <row r="976" ht="15.75" customHeight="1" s="57"/>
    <row r="977" ht="15.75" customHeight="1" s="57"/>
    <row r="978" ht="15.75" customHeight="1" s="57"/>
    <row r="979" ht="15.75" customHeight="1" s="57"/>
    <row r="980" ht="15.75" customHeight="1" s="57"/>
    <row r="981" ht="15.75" customHeight="1" s="57"/>
    <row r="982" ht="15.75" customHeight="1" s="57"/>
    <row r="983" ht="15.75" customHeight="1" s="57"/>
    <row r="984" ht="15.75" customHeight="1" s="57"/>
  </sheetData>
  <mergeCells count="4">
    <mergeCell ref="A1:I1"/>
    <mergeCell ref="A23:I23"/>
    <mergeCell ref="A4:I4"/>
    <mergeCell ref="A2:I2"/>
  </mergeCells>
  <conditionalFormatting sqref="A6:I20">
    <cfRule type="expression" priority="1" dxfId="0">
      <formula>MOD(ROW(),2)=0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6"/>
  <sheetViews>
    <sheetView workbookViewId="0">
      <selection activeCell="A1" sqref="A1"/>
    </sheetView>
  </sheetViews>
  <sheetFormatPr baseColWidth="8" defaultColWidth="12.63" defaultRowHeight="15" customHeight="1"/>
  <cols>
    <col width="20" customWidth="1" style="57" min="1" max="1"/>
    <col width="24" customWidth="1" style="57" min="2" max="2"/>
    <col width="38" customWidth="1" style="57" min="3" max="3"/>
    <col width="14" customWidth="1" style="57" min="4" max="5"/>
    <col width="13" customWidth="1" style="57" min="6" max="6"/>
    <col width="12" customWidth="1" style="57" min="7" max="7"/>
    <col width="17" customWidth="1" style="57" min="8" max="8"/>
    <col width="13" customWidth="1" style="57" min="9" max="9"/>
    <col width="17" customWidth="1" style="57" min="10" max="10"/>
    <col width="12" customWidth="1" style="57" min="11" max="11"/>
    <col width="20" customWidth="1" style="57" min="12" max="12"/>
  </cols>
  <sheetData>
    <row r="1" ht="30" customHeight="1" s="57">
      <c r="A1" s="1" t="inlineStr">
        <is>
          <t>COMMERCIAL TI - SWIM SCHOOL - CLIENT BID SCOPE &amp; PRICING</t>
        </is>
      </c>
    </row>
    <row r="2">
      <c r="A2" s="5" t="inlineStr">
        <is>
          <t>Contract summary and major-category pricing. Detailed line items are carried in Scope Estimate Detail.</t>
        </is>
      </c>
    </row>
    <row r="3">
      <c r="A3" s="15" t="n"/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</row>
    <row r="4">
      <c r="A4" s="9" t="inlineStr">
        <is>
          <t>CONTRACT SUMMARY</t>
        </is>
      </c>
      <c r="E4" s="15" t="n"/>
      <c r="F4" s="15" t="n"/>
      <c r="G4" s="15" t="n"/>
      <c r="H4" s="15" t="n"/>
      <c r="I4" s="15" t="n"/>
      <c r="J4" s="15" t="n"/>
      <c r="K4" s="15" t="n"/>
      <c r="L4" s="15" t="n"/>
    </row>
    <row r="5">
      <c r="A5" s="13" t="inlineStr">
        <is>
          <t>Major Category</t>
        </is>
      </c>
      <c r="B5" s="13" t="inlineStr">
        <is>
          <t>Before Contingency</t>
        </is>
      </c>
      <c r="C5" s="13" t="inlineStr">
        <is>
          <t>Contingency</t>
        </is>
      </c>
      <c r="D5" s="13" t="inlineStr">
        <is>
          <t>Contract Amount</t>
        </is>
      </c>
      <c r="E5" s="15" t="n"/>
      <c r="F5" s="15" t="n"/>
      <c r="G5" s="15" t="n"/>
      <c r="H5" s="15" t="n"/>
      <c r="I5" s="15" t="n"/>
      <c r="J5" s="15" t="n"/>
      <c r="K5" s="15" t="n"/>
      <c r="L5" s="15" t="n"/>
    </row>
    <row r="6">
      <c r="A6" s="15" t="inlineStr">
        <is>
          <t>General Conditions</t>
        </is>
      </c>
      <c r="B6" s="21">
        <f>IF(A6="","",SUMIF('Scope Estimate Detail'!$B$5:$B$23,A6,'Scope Estimate Detail'!$P$5:$P$23))</f>
        <v/>
      </c>
      <c r="C6" s="21">
        <f>IF(A6="","",SUMIF('Scope Estimate Detail'!$B$5:$B$23,A6,'Scope Estimate Detail'!$Q$5:$Q$23))</f>
        <v/>
      </c>
      <c r="D6" s="21">
        <f>IF(A6="","",SUMIF('Scope Estimate Detail'!$B$5:$B$23,A6,'Scope Estimate Detail'!$R$5:$R$23))</f>
        <v/>
      </c>
      <c r="E6" s="15" t="n"/>
      <c r="F6" s="15" t="n"/>
      <c r="G6" s="15" t="n"/>
      <c r="H6" s="15" t="n"/>
      <c r="I6" s="15" t="n"/>
      <c r="J6" s="15" t="n"/>
      <c r="K6" s="15" t="n"/>
      <c r="L6" s="15" t="n"/>
    </row>
    <row r="7">
      <c r="A7" s="15" t="inlineStr">
        <is>
          <t>Architectural / Structural</t>
        </is>
      </c>
      <c r="B7" s="21">
        <f>IF(A7="","",SUMIF('Scope Estimate Detail'!$B$5:$B$23,A7,'Scope Estimate Detail'!$P$5:$P$23))</f>
        <v/>
      </c>
      <c r="C7" s="21">
        <f>IF(A7="","",SUMIF('Scope Estimate Detail'!$B$5:$B$23,A7,'Scope Estimate Detail'!$Q$5:$Q$23))</f>
        <v/>
      </c>
      <c r="D7" s="21">
        <f>IF(A7="","",SUMIF('Scope Estimate Detail'!$B$5:$B$23,A7,'Scope Estimate Detail'!$R$5:$R$23))</f>
        <v/>
      </c>
      <c r="E7" s="15" t="n"/>
      <c r="F7" s="15" t="n"/>
      <c r="G7" s="15" t="n"/>
      <c r="H7" s="15" t="n"/>
      <c r="I7" s="15" t="n"/>
      <c r="J7" s="15" t="n"/>
      <c r="K7" s="15" t="n"/>
      <c r="L7" s="15" t="n"/>
    </row>
    <row r="8">
      <c r="A8" s="15" t="inlineStr">
        <is>
          <t>Finishes</t>
        </is>
      </c>
      <c r="B8" s="21">
        <f>IF(A8="","",SUMIF('Scope Estimate Detail'!$B$5:$B$23,A8,'Scope Estimate Detail'!$P$5:$P$23))</f>
        <v/>
      </c>
      <c r="C8" s="21">
        <f>IF(A8="","",SUMIF('Scope Estimate Detail'!$B$5:$B$23,A8,'Scope Estimate Detail'!$Q$5:$Q$23))</f>
        <v/>
      </c>
      <c r="D8" s="21">
        <f>IF(A8="","",SUMIF('Scope Estimate Detail'!$B$5:$B$23,A8,'Scope Estimate Detail'!$R$5:$R$23))</f>
        <v/>
      </c>
      <c r="E8" s="15" t="n"/>
      <c r="F8" s="15" t="n"/>
      <c r="G8" s="15" t="n"/>
      <c r="H8" s="15" t="n"/>
      <c r="I8" s="15" t="n"/>
      <c r="J8" s="15" t="n"/>
      <c r="K8" s="15" t="n"/>
      <c r="L8" s="15" t="n"/>
    </row>
    <row r="9">
      <c r="A9" s="15" t="inlineStr">
        <is>
          <t>Equipment &amp; Millwork</t>
        </is>
      </c>
      <c r="B9" s="21">
        <f>IF(A9="","",SUMIF('Scope Estimate Detail'!$B$5:$B$23,A9,'Scope Estimate Detail'!$P$5:$P$23))</f>
        <v/>
      </c>
      <c r="C9" s="21">
        <f>IF(A9="","",SUMIF('Scope Estimate Detail'!$B$5:$B$23,A9,'Scope Estimate Detail'!$Q$5:$Q$23))</f>
        <v/>
      </c>
      <c r="D9" s="21">
        <f>IF(A9="","",SUMIF('Scope Estimate Detail'!$B$5:$B$23,A9,'Scope Estimate Detail'!$R$5:$R$23))</f>
        <v/>
      </c>
      <c r="E9" s="15" t="n"/>
      <c r="F9" s="15" t="n"/>
      <c r="G9" s="15" t="n"/>
      <c r="H9" s="15" t="n"/>
      <c r="I9" s="15" t="n"/>
      <c r="J9" s="15" t="n"/>
      <c r="K9" s="15" t="n"/>
      <c r="L9" s="15" t="n"/>
    </row>
    <row r="10">
      <c r="A10" s="15" t="inlineStr">
        <is>
          <t>Aquatic / Pool</t>
        </is>
      </c>
      <c r="B10" s="21">
        <f>IF(A10="","",SUMIF('Scope Estimate Detail'!$B$5:$B$23,A10,'Scope Estimate Detail'!$P$5:$P$23))</f>
        <v/>
      </c>
      <c r="C10" s="21">
        <f>IF(A10="","",SUMIF('Scope Estimate Detail'!$B$5:$B$23,A10,'Scope Estimate Detail'!$Q$5:$Q$23))</f>
        <v/>
      </c>
      <c r="D10" s="21">
        <f>IF(A10="","",SUMIF('Scope Estimate Detail'!$B$5:$B$23,A10,'Scope Estimate Detail'!$R$5:$R$23))</f>
        <v/>
      </c>
      <c r="E10" s="15" t="n"/>
      <c r="F10" s="15" t="n"/>
      <c r="G10" s="15" t="n"/>
      <c r="H10" s="15" t="n"/>
      <c r="I10" s="15" t="n"/>
      <c r="J10" s="15" t="n"/>
      <c r="K10" s="15" t="n"/>
      <c r="L10" s="15" t="n"/>
    </row>
    <row r="11">
      <c r="A11" s="15" t="inlineStr">
        <is>
          <t>Fire Protection</t>
        </is>
      </c>
      <c r="B11" s="21">
        <f>IF(A11="","",SUMIF('Scope Estimate Detail'!$B$5:$B$23,A11,'Scope Estimate Detail'!$P$5:$P$23))</f>
        <v/>
      </c>
      <c r="C11" s="21">
        <f>IF(A11="","",SUMIF('Scope Estimate Detail'!$B$5:$B$23,A11,'Scope Estimate Detail'!$Q$5:$Q$23))</f>
        <v/>
      </c>
      <c r="D11" s="21">
        <f>IF(A11="","",SUMIF('Scope Estimate Detail'!$B$5:$B$23,A11,'Scope Estimate Detail'!$R$5:$R$23))</f>
        <v/>
      </c>
      <c r="E11" s="15" t="n"/>
      <c r="F11" s="15" t="n"/>
      <c r="G11" s="15" t="n"/>
      <c r="H11" s="15" t="n"/>
      <c r="I11" s="15" t="n"/>
      <c r="J11" s="15" t="n"/>
      <c r="K11" s="15" t="n"/>
      <c r="L11" s="15" t="n"/>
    </row>
    <row r="12">
      <c r="A12" s="15" t="inlineStr">
        <is>
          <t>Plumbing</t>
        </is>
      </c>
      <c r="B12" s="21">
        <f>IF(A12="","",SUMIF('Scope Estimate Detail'!$B$5:$B$23,A12,'Scope Estimate Detail'!$P$5:$P$23))</f>
        <v/>
      </c>
      <c r="C12" s="21">
        <f>IF(A12="","",SUMIF('Scope Estimate Detail'!$B$5:$B$23,A12,'Scope Estimate Detail'!$Q$5:$Q$23))</f>
        <v/>
      </c>
      <c r="D12" s="21">
        <f>IF(A12="","",SUMIF('Scope Estimate Detail'!$B$5:$B$23,A12,'Scope Estimate Detail'!$R$5:$R$23))</f>
        <v/>
      </c>
      <c r="E12" s="15" t="n"/>
      <c r="F12" s="15" t="n"/>
      <c r="G12" s="15" t="n"/>
      <c r="H12" s="15" t="n"/>
      <c r="I12" s="15" t="n"/>
      <c r="J12" s="15" t="n"/>
      <c r="K12" s="15" t="n"/>
      <c r="L12" s="15" t="n"/>
    </row>
    <row r="13">
      <c r="A13" s="15" t="inlineStr">
        <is>
          <t>HVAC</t>
        </is>
      </c>
      <c r="B13" s="21">
        <f>IF(A13="","",SUMIF('Scope Estimate Detail'!$B$5:$B$23,A13,'Scope Estimate Detail'!$P$5:$P$23))</f>
        <v/>
      </c>
      <c r="C13" s="21">
        <f>IF(A13="","",SUMIF('Scope Estimate Detail'!$B$5:$B$23,A13,'Scope Estimate Detail'!$Q$5:$Q$23))</f>
        <v/>
      </c>
      <c r="D13" s="21">
        <f>IF(A13="","",SUMIF('Scope Estimate Detail'!$B$5:$B$23,A13,'Scope Estimate Detail'!$R$5:$R$23))</f>
        <v/>
      </c>
      <c r="E13" s="15" t="n"/>
      <c r="F13" s="15" t="n"/>
      <c r="G13" s="15" t="n"/>
      <c r="H13" s="15" t="n"/>
      <c r="I13" s="15" t="n"/>
      <c r="J13" s="15" t="n"/>
      <c r="K13" s="15" t="n"/>
      <c r="L13" s="15" t="n"/>
    </row>
    <row r="14">
      <c r="A14" s="15" t="inlineStr">
        <is>
          <t>Electrical &amp; Low Voltage</t>
        </is>
      </c>
      <c r="B14" s="21">
        <f>IF(A14="","",SUMIF('Scope Estimate Detail'!$B$5:$B$23,A14,'Scope Estimate Detail'!$P$5:$P$23))</f>
        <v/>
      </c>
      <c r="C14" s="21">
        <f>IF(A14="","",SUMIF('Scope Estimate Detail'!$B$5:$B$23,A14,'Scope Estimate Detail'!$Q$5:$Q$23))</f>
        <v/>
      </c>
      <c r="D14" s="21">
        <f>IF(A14="","",SUMIF('Scope Estimate Detail'!$B$5:$B$23,A14,'Scope Estimate Detail'!$R$5:$R$23))</f>
        <v/>
      </c>
      <c r="E14" s="15" t="n"/>
      <c r="F14" s="15" t="n"/>
      <c r="G14" s="15" t="n"/>
      <c r="H14" s="15" t="n"/>
      <c r="I14" s="15" t="n"/>
      <c r="J14" s="15" t="n"/>
      <c r="K14" s="15" t="n"/>
      <c r="L14" s="15" t="n"/>
    </row>
    <row r="15">
      <c r="A15" s="53" t="inlineStr">
        <is>
          <t>FINAL CONTRACT TOTAL</t>
        </is>
      </c>
      <c r="B15" s="49">
        <f>SUM(B6:B14)</f>
        <v/>
      </c>
      <c r="C15" s="49">
        <f>SUM(C6:C14)</f>
        <v/>
      </c>
      <c r="D15" s="49">
        <f>SUM(D6:D14)</f>
        <v/>
      </c>
      <c r="E15" s="15" t="n"/>
      <c r="F15" s="15" t="n"/>
      <c r="G15" s="15" t="n"/>
      <c r="H15" s="15" t="n"/>
      <c r="I15" s="15" t="n"/>
      <c r="J15" s="15" t="n"/>
      <c r="K15" s="15" t="n"/>
      <c r="L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</row>
    <row r="17">
      <c r="A17" s="9" t="inlineStr">
        <is>
          <t>MAJOR CATEGORY / TRADE SUMMARY</t>
        </is>
      </c>
    </row>
    <row r="18" ht="31.5" customHeight="1" s="57">
      <c r="A18" s="12" t="inlineStr">
        <is>
          <t>Scope Group</t>
        </is>
      </c>
      <c r="B18" s="12" t="inlineStr">
        <is>
          <t>Trade</t>
        </is>
      </c>
      <c r="C18" s="12" t="inlineStr">
        <is>
          <t>Scope Included</t>
        </is>
      </c>
      <c r="D18" s="12" t="inlineStr">
        <is>
          <t>Labor Cost</t>
        </is>
      </c>
      <c r="E18" s="12" t="inlineStr">
        <is>
          <t>Material Cost</t>
        </is>
      </c>
      <c r="F18" s="12" t="inlineStr">
        <is>
          <t>Material Tax</t>
        </is>
      </c>
      <c r="G18" s="12" t="inlineStr">
        <is>
          <t>OH&amp;P</t>
        </is>
      </c>
      <c r="H18" s="12" t="inlineStr">
        <is>
          <t>Before Contingency</t>
        </is>
      </c>
      <c r="I18" s="12" t="inlineStr">
        <is>
          <t>Contingency</t>
        </is>
      </c>
      <c r="J18" s="12" t="inlineStr">
        <is>
          <t>Contract Amount</t>
        </is>
      </c>
      <c r="K18" s="12" t="inlineStr">
        <is>
          <t>% of Contract</t>
        </is>
      </c>
      <c r="L18" s="12" t="inlineStr">
        <is>
          <t>Max Owner Material Price (+5%)</t>
        </is>
      </c>
    </row>
    <row r="19">
      <c r="A19" s="47" t="inlineStr">
        <is>
          <t>General Conditions</t>
        </is>
      </c>
      <c r="B19" s="47" t="inlineStr">
        <is>
          <t>General Requirements</t>
        </is>
      </c>
      <c r="C19" s="47" t="inlineStr">
        <is>
          <t>Project general conditions, permits/agency fees, gas utility allowance, TDLR/RAS review and special inspections/testing</t>
        </is>
      </c>
      <c r="D19" s="50">
        <f>IF(A19="","",IF(B19="","",SUMIFS('Scope Estimate Detail'!$K$5:$K$23,'Scope Estimate Detail'!$B$5:$B$23,A19,'Scope Estimate Detail'!$D$5:$D$23,B19)))</f>
        <v/>
      </c>
      <c r="E19" s="50">
        <f>IF(A19="","",IF(B19="","",SUMIFS('Scope Estimate Detail'!$L$5:$L$23,'Scope Estimate Detail'!$B$5:$B$23,A19,'Scope Estimate Detail'!$D$5:$D$23,B19)))</f>
        <v/>
      </c>
      <c r="F19" s="50">
        <f>IF(A19="","",IF(B19="","",SUMIFS('Scope Estimate Detail'!$M$5:$M$23,'Scope Estimate Detail'!$B$5:$B$23,A19,'Scope Estimate Detail'!$D$5:$D$23,B19)))</f>
        <v/>
      </c>
      <c r="G19" s="50">
        <f>IF(A19="","",IF(B19="","",SUMIFS('Scope Estimate Detail'!$O$5:$O$23,'Scope Estimate Detail'!$B$5:$B$23,A19,'Scope Estimate Detail'!$D$5:$D$23,B19)))</f>
        <v/>
      </c>
      <c r="H19" s="50">
        <f>IF(A19="","",IF(B19="","",SUMIFS('Scope Estimate Detail'!$P$5:$P$23,'Scope Estimate Detail'!$B$5:$B$23,A19,'Scope Estimate Detail'!$D$5:$D$23,B19)))</f>
        <v/>
      </c>
      <c r="I19" s="50">
        <f>IF(A19="","",IF(B19="","",SUMIFS('Scope Estimate Detail'!$Q$5:$Q$23,'Scope Estimate Detail'!$B$5:$B$23,A19,'Scope Estimate Detail'!$D$5:$D$23,B19)))</f>
        <v/>
      </c>
      <c r="J19" s="50">
        <f>IF(A19="","",IF(B19="","",SUMIFS('Scope Estimate Detail'!$R$5:$R$23,'Scope Estimate Detail'!$B$5:$B$23,A19,'Scope Estimate Detail'!$D$5:$D$23,B19)))</f>
        <v/>
      </c>
      <c r="K19" s="51">
        <f>IF(J19="","",IF($J$34=0,0,J19/$J$34))</f>
        <v/>
      </c>
      <c r="L19" s="52">
        <f>IF(E19="","",E19*1.05)</f>
        <v/>
      </c>
    </row>
    <row r="20">
      <c r="A20" s="47" t="inlineStr">
        <is>
          <t>Architectural / Structural</t>
        </is>
      </c>
      <c r="B20" s="47" t="inlineStr">
        <is>
          <t>Demolition &amp; Existing Conditions</t>
        </is>
      </c>
      <c r="C20" s="47" t="inlineStr">
        <is>
          <t>Complete Division 02 existing conditions and demolition scope</t>
        </is>
      </c>
      <c r="D20" s="50">
        <f>IF(A20="","",IF(B20="","",SUMIFS('Scope Estimate Detail'!$K$5:$K$23,'Scope Estimate Detail'!$B$5:$B$23,A20,'Scope Estimate Detail'!$D$5:$D$23,B20)))</f>
        <v/>
      </c>
      <c r="E20" s="50">
        <f>IF(A20="","",IF(B20="","",SUMIFS('Scope Estimate Detail'!$L$5:$L$23,'Scope Estimate Detail'!$B$5:$B$23,A20,'Scope Estimate Detail'!$D$5:$D$23,B20)))</f>
        <v/>
      </c>
      <c r="F20" s="50">
        <f>IF(A20="","",IF(B20="","",SUMIFS('Scope Estimate Detail'!$M$5:$M$23,'Scope Estimate Detail'!$B$5:$B$23,A20,'Scope Estimate Detail'!$D$5:$D$23,B20)))</f>
        <v/>
      </c>
      <c r="G20" s="50">
        <f>IF(A20="","",IF(B20="","",SUMIFS('Scope Estimate Detail'!$O$5:$O$23,'Scope Estimate Detail'!$B$5:$B$23,A20,'Scope Estimate Detail'!$D$5:$D$23,B20)))</f>
        <v/>
      </c>
      <c r="H20" s="50">
        <f>IF(A20="","",IF(B20="","",SUMIFS('Scope Estimate Detail'!$P$5:$P$23,'Scope Estimate Detail'!$B$5:$B$23,A20,'Scope Estimate Detail'!$D$5:$D$23,B20)))</f>
        <v/>
      </c>
      <c r="I20" s="50">
        <f>IF(A20="","",IF(B20="","",SUMIFS('Scope Estimate Detail'!$Q$5:$Q$23,'Scope Estimate Detail'!$B$5:$B$23,A20,'Scope Estimate Detail'!$D$5:$D$23,B20)))</f>
        <v/>
      </c>
      <c r="J20" s="50">
        <f>IF(A20="","",IF(B20="","",SUMIFS('Scope Estimate Detail'!$R$5:$R$23,'Scope Estimate Detail'!$B$5:$B$23,A20,'Scope Estimate Detail'!$D$5:$D$23,B20)))</f>
        <v/>
      </c>
      <c r="K20" s="51">
        <f>IF(J20="","",IF($J$34=0,0,J20/$J$34))</f>
        <v/>
      </c>
      <c r="L20" s="52">
        <f>IF(E20="","",E20*1.05)</f>
        <v/>
      </c>
    </row>
    <row r="21">
      <c r="A21" s="47" t="inlineStr">
        <is>
          <t>Architectural / Structural</t>
        </is>
      </c>
      <c r="B21" s="47" t="inlineStr">
        <is>
          <t>Concrete</t>
        </is>
      </c>
      <c r="C21" s="47" t="inlineStr">
        <is>
          <t>Complete Division 03 non-pool concrete scope</t>
        </is>
      </c>
      <c r="D21" s="50">
        <f>IF(A21="","",IF(B21="","",SUMIFS('Scope Estimate Detail'!$K$5:$K$23,'Scope Estimate Detail'!$B$5:$B$23,A21,'Scope Estimate Detail'!$D$5:$D$23,B21)))</f>
        <v/>
      </c>
      <c r="E21" s="50">
        <f>IF(A21="","",IF(B21="","",SUMIFS('Scope Estimate Detail'!$L$5:$L$23,'Scope Estimate Detail'!$B$5:$B$23,A21,'Scope Estimate Detail'!$D$5:$D$23,B21)))</f>
        <v/>
      </c>
      <c r="F21" s="50">
        <f>IF(A21="","",IF(B21="","",SUMIFS('Scope Estimate Detail'!$M$5:$M$23,'Scope Estimate Detail'!$B$5:$B$23,A21,'Scope Estimate Detail'!$D$5:$D$23,B21)))</f>
        <v/>
      </c>
      <c r="G21" s="50">
        <f>IF(A21="","",IF(B21="","",SUMIFS('Scope Estimate Detail'!$O$5:$O$23,'Scope Estimate Detail'!$B$5:$B$23,A21,'Scope Estimate Detail'!$D$5:$D$23,B21)))</f>
        <v/>
      </c>
      <c r="H21" s="50">
        <f>IF(A21="","",IF(B21="","",SUMIFS('Scope Estimate Detail'!$P$5:$P$23,'Scope Estimate Detail'!$B$5:$B$23,A21,'Scope Estimate Detail'!$D$5:$D$23,B21)))</f>
        <v/>
      </c>
      <c r="I21" s="50">
        <f>IF(A21="","",IF(B21="","",SUMIFS('Scope Estimate Detail'!$Q$5:$Q$23,'Scope Estimate Detail'!$B$5:$B$23,A21,'Scope Estimate Detail'!$D$5:$D$23,B21)))</f>
        <v/>
      </c>
      <c r="J21" s="50">
        <f>IF(A21="","",IF(B21="","",SUMIFS('Scope Estimate Detail'!$R$5:$R$23,'Scope Estimate Detail'!$B$5:$B$23,A21,'Scope Estimate Detail'!$D$5:$D$23,B21)))</f>
        <v/>
      </c>
      <c r="K21" s="51">
        <f>IF(J21="","",IF($J$34=0,0,J21/$J$34))</f>
        <v/>
      </c>
      <c r="L21" s="52">
        <f>IF(E21="","",E21*1.05)</f>
        <v/>
      </c>
    </row>
    <row r="22">
      <c r="A22" s="47" t="inlineStr">
        <is>
          <t>Architectural / Structural</t>
        </is>
      </c>
      <c r="B22" s="47" t="inlineStr">
        <is>
          <t>Structural &amp; Misc Metals</t>
        </is>
      </c>
      <c r="C22" s="47" t="inlineStr">
        <is>
          <t>Complete Division 05 structural and miscellaneous metals scope</t>
        </is>
      </c>
      <c r="D22" s="50">
        <f>IF(A22="","",IF(B22="","",SUMIFS('Scope Estimate Detail'!$K$5:$K$23,'Scope Estimate Detail'!$B$5:$B$23,A22,'Scope Estimate Detail'!$D$5:$D$23,B22)))</f>
        <v/>
      </c>
      <c r="E22" s="50">
        <f>IF(A22="","",IF(B22="","",SUMIFS('Scope Estimate Detail'!$L$5:$L$23,'Scope Estimate Detail'!$B$5:$B$23,A22,'Scope Estimate Detail'!$D$5:$D$23,B22)))</f>
        <v/>
      </c>
      <c r="F22" s="50">
        <f>IF(A22="","",IF(B22="","",SUMIFS('Scope Estimate Detail'!$M$5:$M$23,'Scope Estimate Detail'!$B$5:$B$23,A22,'Scope Estimate Detail'!$D$5:$D$23,B22)))</f>
        <v/>
      </c>
      <c r="G22" s="50">
        <f>IF(A22="","",IF(B22="","",SUMIFS('Scope Estimate Detail'!$O$5:$O$23,'Scope Estimate Detail'!$B$5:$B$23,A22,'Scope Estimate Detail'!$D$5:$D$23,B22)))</f>
        <v/>
      </c>
      <c r="H22" s="50">
        <f>IF(A22="","",IF(B22="","",SUMIFS('Scope Estimate Detail'!$P$5:$P$23,'Scope Estimate Detail'!$B$5:$B$23,A22,'Scope Estimate Detail'!$D$5:$D$23,B22)))</f>
        <v/>
      </c>
      <c r="I22" s="50">
        <f>IF(A22="","",IF(B22="","",SUMIFS('Scope Estimate Detail'!$Q$5:$Q$23,'Scope Estimate Detail'!$B$5:$B$23,A22,'Scope Estimate Detail'!$D$5:$D$23,B22)))</f>
        <v/>
      </c>
      <c r="J22" s="50">
        <f>IF(A22="","",IF(B22="","",SUMIFS('Scope Estimate Detail'!$R$5:$R$23,'Scope Estimate Detail'!$B$5:$B$23,A22,'Scope Estimate Detail'!$D$5:$D$23,B22)))</f>
        <v/>
      </c>
      <c r="K22" s="51">
        <f>IF(J22="","",IF($J$34=0,0,J22/$J$34))</f>
        <v/>
      </c>
      <c r="L22" s="52">
        <f>IF(E22="","",E22*1.05)</f>
        <v/>
      </c>
    </row>
    <row r="23" ht="15.75" customHeight="1" s="57">
      <c r="A23" s="47" t="inlineStr">
        <is>
          <t>Equipment &amp; Millwork</t>
        </is>
      </c>
      <c r="B23" s="47" t="inlineStr">
        <is>
          <t>Millwork &amp; Carpentry</t>
        </is>
      </c>
      <c r="C23" s="47" t="inlineStr">
        <is>
          <t>Complete Division 06 millwork and carpentry scope</t>
        </is>
      </c>
      <c r="D23" s="50">
        <f>IF(A23="","",IF(B23="","",SUMIFS('Scope Estimate Detail'!$K$5:$K$23,'Scope Estimate Detail'!$B$5:$B$23,A23,'Scope Estimate Detail'!$D$5:$D$23,B23)))</f>
        <v/>
      </c>
      <c r="E23" s="50">
        <f>IF(A23="","",IF(B23="","",SUMIFS('Scope Estimate Detail'!$L$5:$L$23,'Scope Estimate Detail'!$B$5:$B$23,A23,'Scope Estimate Detail'!$D$5:$D$23,B23)))</f>
        <v/>
      </c>
      <c r="F23" s="50">
        <f>IF(A23="","",IF(B23="","",SUMIFS('Scope Estimate Detail'!$M$5:$M$23,'Scope Estimate Detail'!$B$5:$B$23,A23,'Scope Estimate Detail'!$D$5:$D$23,B23)))</f>
        <v/>
      </c>
      <c r="G23" s="50">
        <f>IF(A23="","",IF(B23="","",SUMIFS('Scope Estimate Detail'!$O$5:$O$23,'Scope Estimate Detail'!$B$5:$B$23,A23,'Scope Estimate Detail'!$D$5:$D$23,B23)))</f>
        <v/>
      </c>
      <c r="H23" s="50">
        <f>IF(A23="","",IF(B23="","",SUMIFS('Scope Estimate Detail'!$P$5:$P$23,'Scope Estimate Detail'!$B$5:$B$23,A23,'Scope Estimate Detail'!$D$5:$D$23,B23)))</f>
        <v/>
      </c>
      <c r="I23" s="50">
        <f>IF(A23="","",IF(B23="","",SUMIFS('Scope Estimate Detail'!$Q$5:$Q$23,'Scope Estimate Detail'!$B$5:$B$23,A23,'Scope Estimate Detail'!$D$5:$D$23,B23)))</f>
        <v/>
      </c>
      <c r="J23" s="50">
        <f>IF(A23="","",IF(B23="","",SUMIFS('Scope Estimate Detail'!$R$5:$R$23,'Scope Estimate Detail'!$B$5:$B$23,A23,'Scope Estimate Detail'!$D$5:$D$23,B23)))</f>
        <v/>
      </c>
      <c r="K23" s="51">
        <f>IF(J23="","",IF($J$34=0,0,J23/$J$34))</f>
        <v/>
      </c>
      <c r="L23" s="52">
        <f>IF(E23="","",E23*1.05)</f>
        <v/>
      </c>
    </row>
    <row r="24" ht="15.75" customHeight="1" s="57">
      <c r="A24" s="47" t="inlineStr">
        <is>
          <t>Architectural / Structural</t>
        </is>
      </c>
      <c r="B24" s="47" t="inlineStr">
        <is>
          <t>Thermal / Waterproofing / Firestop</t>
        </is>
      </c>
      <c r="C24" s="47" t="inlineStr">
        <is>
          <t>Complete Division 07 thermal, moisture protection and firestopping scope</t>
        </is>
      </c>
      <c r="D24" s="50">
        <f>IF(A24="","",IF(B24="","",SUMIFS('Scope Estimate Detail'!$K$5:$K$23,'Scope Estimate Detail'!$B$5:$B$23,A24,'Scope Estimate Detail'!$D$5:$D$23,B24)))</f>
        <v/>
      </c>
      <c r="E24" s="50">
        <f>IF(A24="","",IF(B24="","",SUMIFS('Scope Estimate Detail'!$L$5:$L$23,'Scope Estimate Detail'!$B$5:$B$23,A24,'Scope Estimate Detail'!$D$5:$D$23,B24)))</f>
        <v/>
      </c>
      <c r="F24" s="50">
        <f>IF(A24="","",IF(B24="","",SUMIFS('Scope Estimate Detail'!$M$5:$M$23,'Scope Estimate Detail'!$B$5:$B$23,A24,'Scope Estimate Detail'!$D$5:$D$23,B24)))</f>
        <v/>
      </c>
      <c r="G24" s="50">
        <f>IF(A24="","",IF(B24="","",SUMIFS('Scope Estimate Detail'!$O$5:$O$23,'Scope Estimate Detail'!$B$5:$B$23,A24,'Scope Estimate Detail'!$D$5:$D$23,B24)))</f>
        <v/>
      </c>
      <c r="H24" s="50">
        <f>IF(A24="","",IF(B24="","",SUMIFS('Scope Estimate Detail'!$P$5:$P$23,'Scope Estimate Detail'!$B$5:$B$23,A24,'Scope Estimate Detail'!$D$5:$D$23,B24)))</f>
        <v/>
      </c>
      <c r="I24" s="50">
        <f>IF(A24="","",IF(B24="","",SUMIFS('Scope Estimate Detail'!$Q$5:$Q$23,'Scope Estimate Detail'!$B$5:$B$23,A24,'Scope Estimate Detail'!$D$5:$D$23,B24)))</f>
        <v/>
      </c>
      <c r="J24" s="50">
        <f>IF(A24="","",IF(B24="","",SUMIFS('Scope Estimate Detail'!$R$5:$R$23,'Scope Estimate Detail'!$B$5:$B$23,A24,'Scope Estimate Detail'!$D$5:$D$23,B24)))</f>
        <v/>
      </c>
      <c r="K24" s="51">
        <f>IF(J24="","",IF($J$34=0,0,J24/$J$34))</f>
        <v/>
      </c>
      <c r="L24" s="52">
        <f>IF(E24="","",E24*1.05)</f>
        <v/>
      </c>
    </row>
    <row r="25" ht="15.75" customHeight="1" s="57">
      <c r="A25" s="47" t="inlineStr">
        <is>
          <t>Architectural / Structural</t>
        </is>
      </c>
      <c r="B25" s="47" t="inlineStr">
        <is>
          <t>Openings</t>
        </is>
      </c>
      <c r="C25" s="47" t="inlineStr">
        <is>
          <t>Complete Division 08 openings scope</t>
        </is>
      </c>
      <c r="D25" s="50">
        <f>IF(A25="","",IF(B25="","",SUMIFS('Scope Estimate Detail'!$K$5:$K$23,'Scope Estimate Detail'!$B$5:$B$23,A25,'Scope Estimate Detail'!$D$5:$D$23,B25)))</f>
        <v/>
      </c>
      <c r="E25" s="50">
        <f>IF(A25="","",IF(B25="","",SUMIFS('Scope Estimate Detail'!$L$5:$L$23,'Scope Estimate Detail'!$B$5:$B$23,A25,'Scope Estimate Detail'!$D$5:$D$23,B25)))</f>
        <v/>
      </c>
      <c r="F25" s="50">
        <f>IF(A25="","",IF(B25="","",SUMIFS('Scope Estimate Detail'!$M$5:$M$23,'Scope Estimate Detail'!$B$5:$B$23,A25,'Scope Estimate Detail'!$D$5:$D$23,B25)))</f>
        <v/>
      </c>
      <c r="G25" s="50">
        <f>IF(A25="","",IF(B25="","",SUMIFS('Scope Estimate Detail'!$O$5:$O$23,'Scope Estimate Detail'!$B$5:$B$23,A25,'Scope Estimate Detail'!$D$5:$D$23,B25)))</f>
        <v/>
      </c>
      <c r="H25" s="50">
        <f>IF(A25="","",IF(B25="","",SUMIFS('Scope Estimate Detail'!$P$5:$P$23,'Scope Estimate Detail'!$B$5:$B$23,A25,'Scope Estimate Detail'!$D$5:$D$23,B25)))</f>
        <v/>
      </c>
      <c r="I25" s="50">
        <f>IF(A25="","",IF(B25="","",SUMIFS('Scope Estimate Detail'!$Q$5:$Q$23,'Scope Estimate Detail'!$B$5:$B$23,A25,'Scope Estimate Detail'!$D$5:$D$23,B25)))</f>
        <v/>
      </c>
      <c r="J25" s="50">
        <f>IF(A25="","",IF(B25="","",SUMIFS('Scope Estimate Detail'!$R$5:$R$23,'Scope Estimate Detail'!$B$5:$B$23,A25,'Scope Estimate Detail'!$D$5:$D$23,B25)))</f>
        <v/>
      </c>
      <c r="K25" s="51">
        <f>IF(J25="","",IF($J$34=0,0,J25/$J$34))</f>
        <v/>
      </c>
      <c r="L25" s="52">
        <f>IF(E25="","",E25*1.05)</f>
        <v/>
      </c>
    </row>
    <row r="26" ht="15.75" customHeight="1" s="57">
      <c r="A26" s="47" t="inlineStr">
        <is>
          <t>Finishes</t>
        </is>
      </c>
      <c r="B26" s="47" t="inlineStr">
        <is>
          <t>Finishes</t>
        </is>
      </c>
      <c r="C26" s="47" t="inlineStr">
        <is>
          <t>Complete Division 09 finishes scope</t>
        </is>
      </c>
      <c r="D26" s="50">
        <f>IF(A26="","",IF(B26="","",SUMIFS('Scope Estimate Detail'!$K$5:$K$23,'Scope Estimate Detail'!$B$5:$B$23,A26,'Scope Estimate Detail'!$D$5:$D$23,B26)))</f>
        <v/>
      </c>
      <c r="E26" s="50">
        <f>IF(A26="","",IF(B26="","",SUMIFS('Scope Estimate Detail'!$L$5:$L$23,'Scope Estimate Detail'!$B$5:$B$23,A26,'Scope Estimate Detail'!$D$5:$D$23,B26)))</f>
        <v/>
      </c>
      <c r="F26" s="50">
        <f>IF(A26="","",IF(B26="","",SUMIFS('Scope Estimate Detail'!$M$5:$M$23,'Scope Estimate Detail'!$B$5:$B$23,A26,'Scope Estimate Detail'!$D$5:$D$23,B26)))</f>
        <v/>
      </c>
      <c r="G26" s="50">
        <f>IF(A26="","",IF(B26="","",SUMIFS('Scope Estimate Detail'!$O$5:$O$23,'Scope Estimate Detail'!$B$5:$B$23,A26,'Scope Estimate Detail'!$D$5:$D$23,B26)))</f>
        <v/>
      </c>
      <c r="H26" s="50">
        <f>IF(A26="","",IF(B26="","",SUMIFS('Scope Estimate Detail'!$P$5:$P$23,'Scope Estimate Detail'!$B$5:$B$23,A26,'Scope Estimate Detail'!$D$5:$D$23,B26)))</f>
        <v/>
      </c>
      <c r="I26" s="50">
        <f>IF(A26="","",IF(B26="","",SUMIFS('Scope Estimate Detail'!$Q$5:$Q$23,'Scope Estimate Detail'!$B$5:$B$23,A26,'Scope Estimate Detail'!$D$5:$D$23,B26)))</f>
        <v/>
      </c>
      <c r="J26" s="50">
        <f>IF(A26="","",IF(B26="","",SUMIFS('Scope Estimate Detail'!$R$5:$R$23,'Scope Estimate Detail'!$B$5:$B$23,A26,'Scope Estimate Detail'!$D$5:$D$23,B26)))</f>
        <v/>
      </c>
      <c r="K26" s="51">
        <f>IF(J26="","",IF($J$34=0,0,J26/$J$34))</f>
        <v/>
      </c>
      <c r="L26" s="52">
        <f>IF(E26="","",E26*1.05)</f>
        <v/>
      </c>
    </row>
    <row r="27" ht="15.75" customHeight="1" s="57">
      <c r="A27" s="47" t="inlineStr">
        <is>
          <t>Finishes</t>
        </is>
      </c>
      <c r="B27" s="47" t="inlineStr">
        <is>
          <t>Specialties</t>
        </is>
      </c>
      <c r="C27" s="47" t="inlineStr">
        <is>
          <t>Complete Division 10 specialties scope</t>
        </is>
      </c>
      <c r="D27" s="50">
        <f>IF(A27="","",IF(B27="","",SUMIFS('Scope Estimate Detail'!$K$5:$K$23,'Scope Estimate Detail'!$B$5:$B$23,A27,'Scope Estimate Detail'!$D$5:$D$23,B27)))</f>
        <v/>
      </c>
      <c r="E27" s="50">
        <f>IF(A27="","",IF(B27="","",SUMIFS('Scope Estimate Detail'!$L$5:$L$23,'Scope Estimate Detail'!$B$5:$B$23,A27,'Scope Estimate Detail'!$D$5:$D$23,B27)))</f>
        <v/>
      </c>
      <c r="F27" s="50">
        <f>IF(A27="","",IF(B27="","",SUMIFS('Scope Estimate Detail'!$M$5:$M$23,'Scope Estimate Detail'!$B$5:$B$23,A27,'Scope Estimate Detail'!$D$5:$D$23,B27)))</f>
        <v/>
      </c>
      <c r="G27" s="50">
        <f>IF(A27="","",IF(B27="","",SUMIFS('Scope Estimate Detail'!$O$5:$O$23,'Scope Estimate Detail'!$B$5:$B$23,A27,'Scope Estimate Detail'!$D$5:$D$23,B27)))</f>
        <v/>
      </c>
      <c r="H27" s="50">
        <f>IF(A27="","",IF(B27="","",SUMIFS('Scope Estimate Detail'!$P$5:$P$23,'Scope Estimate Detail'!$B$5:$B$23,A27,'Scope Estimate Detail'!$D$5:$D$23,B27)))</f>
        <v/>
      </c>
      <c r="I27" s="50">
        <f>IF(A27="","",IF(B27="","",SUMIFS('Scope Estimate Detail'!$Q$5:$Q$23,'Scope Estimate Detail'!$B$5:$B$23,A27,'Scope Estimate Detail'!$D$5:$D$23,B27)))</f>
        <v/>
      </c>
      <c r="J27" s="50">
        <f>IF(A27="","",IF(B27="","",SUMIFS('Scope Estimate Detail'!$R$5:$R$23,'Scope Estimate Detail'!$B$5:$B$23,A27,'Scope Estimate Detail'!$D$5:$D$23,B27)))</f>
        <v/>
      </c>
      <c r="K27" s="51">
        <f>IF(J27="","",IF($J$34=0,0,J27/$J$34))</f>
        <v/>
      </c>
      <c r="L27" s="52">
        <f>IF(E27="","",E27*1.05)</f>
        <v/>
      </c>
    </row>
    <row r="28" ht="15.75" customHeight="1" s="57">
      <c r="A28" s="47" t="inlineStr">
        <is>
          <t>Equipment &amp; Millwork</t>
        </is>
      </c>
      <c r="B28" s="47" t="inlineStr">
        <is>
          <t>Equipment &amp; Furnishings</t>
        </is>
      </c>
      <c r="C28" s="47" t="inlineStr">
        <is>
          <t>Complete Division 11/12 GC-scope equipment and furnishings scope</t>
        </is>
      </c>
      <c r="D28" s="50">
        <f>IF(A28="","",IF(B28="","",SUMIFS('Scope Estimate Detail'!$K$5:$K$23,'Scope Estimate Detail'!$B$5:$B$23,A28,'Scope Estimate Detail'!$D$5:$D$23,B28)))</f>
        <v/>
      </c>
      <c r="E28" s="50">
        <f>IF(A28="","",IF(B28="","",SUMIFS('Scope Estimate Detail'!$L$5:$L$23,'Scope Estimate Detail'!$B$5:$B$23,A28,'Scope Estimate Detail'!$D$5:$D$23,B28)))</f>
        <v/>
      </c>
      <c r="F28" s="50">
        <f>IF(A28="","",IF(B28="","",SUMIFS('Scope Estimate Detail'!$M$5:$M$23,'Scope Estimate Detail'!$B$5:$B$23,A28,'Scope Estimate Detail'!$D$5:$D$23,B28)))</f>
        <v/>
      </c>
      <c r="G28" s="50">
        <f>IF(A28="","",IF(B28="","",SUMIFS('Scope Estimate Detail'!$O$5:$O$23,'Scope Estimate Detail'!$B$5:$B$23,A28,'Scope Estimate Detail'!$D$5:$D$23,B28)))</f>
        <v/>
      </c>
      <c r="H28" s="50">
        <f>IF(A28="","",IF(B28="","",SUMIFS('Scope Estimate Detail'!$P$5:$P$23,'Scope Estimate Detail'!$B$5:$B$23,A28,'Scope Estimate Detail'!$D$5:$D$23,B28)))</f>
        <v/>
      </c>
      <c r="I28" s="50">
        <f>IF(A28="","",IF(B28="","",SUMIFS('Scope Estimate Detail'!$Q$5:$Q$23,'Scope Estimate Detail'!$B$5:$B$23,A28,'Scope Estimate Detail'!$D$5:$D$23,B28)))</f>
        <v/>
      </c>
      <c r="J28" s="50">
        <f>IF(A28="","",IF(B28="","",SUMIFS('Scope Estimate Detail'!$R$5:$R$23,'Scope Estimate Detail'!$B$5:$B$23,A28,'Scope Estimate Detail'!$D$5:$D$23,B28)))</f>
        <v/>
      </c>
      <c r="K28" s="51">
        <f>IF(J28="","",IF($J$34=0,0,J28/$J$34))</f>
        <v/>
      </c>
      <c r="L28" s="52">
        <f>IF(E28="","",E28*1.05)</f>
        <v/>
      </c>
    </row>
    <row r="29" ht="15.75" customHeight="1" s="57">
      <c r="A29" s="47" t="inlineStr">
        <is>
          <t>Aquatic / Pool</t>
        </is>
      </c>
      <c r="B29" s="47" t="inlineStr">
        <is>
          <t>Aquatic / Pool Package</t>
        </is>
      </c>
      <c r="C29" s="47" t="inlineStr">
        <is>
          <t>Complete Division 13 aquatic / swimming pool package</t>
        </is>
      </c>
      <c r="D29" s="50">
        <f>IF(A29="","",IF(B29="","",SUMIFS('Scope Estimate Detail'!$K$5:$K$23,'Scope Estimate Detail'!$B$5:$B$23,A29,'Scope Estimate Detail'!$D$5:$D$23,B29)))</f>
        <v/>
      </c>
      <c r="E29" s="50">
        <f>IF(A29="","",IF(B29="","",SUMIFS('Scope Estimate Detail'!$L$5:$L$23,'Scope Estimate Detail'!$B$5:$B$23,A29,'Scope Estimate Detail'!$D$5:$D$23,B29)))</f>
        <v/>
      </c>
      <c r="F29" s="50">
        <f>IF(A29="","",IF(B29="","",SUMIFS('Scope Estimate Detail'!$M$5:$M$23,'Scope Estimate Detail'!$B$5:$B$23,A29,'Scope Estimate Detail'!$D$5:$D$23,B29)))</f>
        <v/>
      </c>
      <c r="G29" s="50">
        <f>IF(A29="","",IF(B29="","",SUMIFS('Scope Estimate Detail'!$O$5:$O$23,'Scope Estimate Detail'!$B$5:$B$23,A29,'Scope Estimate Detail'!$D$5:$D$23,B29)))</f>
        <v/>
      </c>
      <c r="H29" s="50">
        <f>IF(A29="","",IF(B29="","",SUMIFS('Scope Estimate Detail'!$P$5:$P$23,'Scope Estimate Detail'!$B$5:$B$23,A29,'Scope Estimate Detail'!$D$5:$D$23,B29)))</f>
        <v/>
      </c>
      <c r="I29" s="50">
        <f>IF(A29="","",IF(B29="","",SUMIFS('Scope Estimate Detail'!$Q$5:$Q$23,'Scope Estimate Detail'!$B$5:$B$23,A29,'Scope Estimate Detail'!$D$5:$D$23,B29)))</f>
        <v/>
      </c>
      <c r="J29" s="50">
        <f>IF(A29="","",IF(B29="","",SUMIFS('Scope Estimate Detail'!$R$5:$R$23,'Scope Estimate Detail'!$B$5:$B$23,A29,'Scope Estimate Detail'!$D$5:$D$23,B29)))</f>
        <v/>
      </c>
      <c r="K29" s="51">
        <f>IF(J29="","",IF($J$34=0,0,J29/$J$34))</f>
        <v/>
      </c>
      <c r="L29" s="52">
        <f>IF(E29="","",E29*1.05)</f>
        <v/>
      </c>
    </row>
    <row r="30" ht="15.75" customHeight="1" s="57">
      <c r="A30" s="47" t="inlineStr">
        <is>
          <t>Fire Protection</t>
        </is>
      </c>
      <c r="B30" s="47" t="inlineStr">
        <is>
          <t>Fire Suppression</t>
        </is>
      </c>
      <c r="C30" s="47" t="inlineStr">
        <is>
          <t>Complete Division 21 fire-suppression modifications</t>
        </is>
      </c>
      <c r="D30" s="50">
        <f>IF(A30="","",IF(B30="","",SUMIFS('Scope Estimate Detail'!$K$5:$K$23,'Scope Estimate Detail'!$B$5:$B$23,A30,'Scope Estimate Detail'!$D$5:$D$23,B30)))</f>
        <v/>
      </c>
      <c r="E30" s="50">
        <f>IF(A30="","",IF(B30="","",SUMIFS('Scope Estimate Detail'!$L$5:$L$23,'Scope Estimate Detail'!$B$5:$B$23,A30,'Scope Estimate Detail'!$D$5:$D$23,B30)))</f>
        <v/>
      </c>
      <c r="F30" s="50">
        <f>IF(A30="","",IF(B30="","",SUMIFS('Scope Estimate Detail'!$M$5:$M$23,'Scope Estimate Detail'!$B$5:$B$23,A30,'Scope Estimate Detail'!$D$5:$D$23,B30)))</f>
        <v/>
      </c>
      <c r="G30" s="50">
        <f>IF(A30="","",IF(B30="","",SUMIFS('Scope Estimate Detail'!$O$5:$O$23,'Scope Estimate Detail'!$B$5:$B$23,A30,'Scope Estimate Detail'!$D$5:$D$23,B30)))</f>
        <v/>
      </c>
      <c r="H30" s="50">
        <f>IF(A30="","",IF(B30="","",SUMIFS('Scope Estimate Detail'!$P$5:$P$23,'Scope Estimate Detail'!$B$5:$B$23,A30,'Scope Estimate Detail'!$D$5:$D$23,B30)))</f>
        <v/>
      </c>
      <c r="I30" s="50">
        <f>IF(A30="","",IF(B30="","",SUMIFS('Scope Estimate Detail'!$Q$5:$Q$23,'Scope Estimate Detail'!$B$5:$B$23,A30,'Scope Estimate Detail'!$D$5:$D$23,B30)))</f>
        <v/>
      </c>
      <c r="J30" s="50">
        <f>IF(A30="","",IF(B30="","",SUMIFS('Scope Estimate Detail'!$R$5:$R$23,'Scope Estimate Detail'!$B$5:$B$23,A30,'Scope Estimate Detail'!$D$5:$D$23,B30)))</f>
        <v/>
      </c>
      <c r="K30" s="51">
        <f>IF(J30="","",IF($J$34=0,0,J30/$J$34))</f>
        <v/>
      </c>
      <c r="L30" s="52">
        <f>IF(E30="","",E30*1.05)</f>
        <v/>
      </c>
    </row>
    <row r="31" ht="15.75" customHeight="1" s="57">
      <c r="A31" s="47" t="inlineStr">
        <is>
          <t>Plumbing</t>
        </is>
      </c>
      <c r="B31" s="47" t="inlineStr">
        <is>
          <t>Plumbing</t>
        </is>
      </c>
      <c r="C31" s="47" t="inlineStr">
        <is>
          <t>Complete Division 22 plumbing package</t>
        </is>
      </c>
      <c r="D31" s="50">
        <f>IF(A31="","",IF(B31="","",SUMIFS('Scope Estimate Detail'!$K$5:$K$23,'Scope Estimate Detail'!$B$5:$B$23,A31,'Scope Estimate Detail'!$D$5:$D$23,B31)))</f>
        <v/>
      </c>
      <c r="E31" s="50">
        <f>IF(A31="","",IF(B31="","",SUMIFS('Scope Estimate Detail'!$L$5:$L$23,'Scope Estimate Detail'!$B$5:$B$23,A31,'Scope Estimate Detail'!$D$5:$D$23,B31)))</f>
        <v/>
      </c>
      <c r="F31" s="50">
        <f>IF(A31="","",IF(B31="","",SUMIFS('Scope Estimate Detail'!$M$5:$M$23,'Scope Estimate Detail'!$B$5:$B$23,A31,'Scope Estimate Detail'!$D$5:$D$23,B31)))</f>
        <v/>
      </c>
      <c r="G31" s="50">
        <f>IF(A31="","",IF(B31="","",SUMIFS('Scope Estimate Detail'!$O$5:$O$23,'Scope Estimate Detail'!$B$5:$B$23,A31,'Scope Estimate Detail'!$D$5:$D$23,B31)))</f>
        <v/>
      </c>
      <c r="H31" s="50">
        <f>IF(A31="","",IF(B31="","",SUMIFS('Scope Estimate Detail'!$P$5:$P$23,'Scope Estimate Detail'!$B$5:$B$23,A31,'Scope Estimate Detail'!$D$5:$D$23,B31)))</f>
        <v/>
      </c>
      <c r="I31" s="50">
        <f>IF(A31="","",IF(B31="","",SUMIFS('Scope Estimate Detail'!$Q$5:$Q$23,'Scope Estimate Detail'!$B$5:$B$23,A31,'Scope Estimate Detail'!$D$5:$D$23,B31)))</f>
        <v/>
      </c>
      <c r="J31" s="50">
        <f>IF(A31="","",IF(B31="","",SUMIFS('Scope Estimate Detail'!$R$5:$R$23,'Scope Estimate Detail'!$B$5:$B$23,A31,'Scope Estimate Detail'!$D$5:$D$23,B31)))</f>
        <v/>
      </c>
      <c r="K31" s="51">
        <f>IF(J31="","",IF($J$34=0,0,J31/$J$34))</f>
        <v/>
      </c>
      <c r="L31" s="52">
        <f>IF(E31="","",E31*1.05)</f>
        <v/>
      </c>
    </row>
    <row r="32" ht="15.75" customHeight="1" s="57">
      <c r="A32" s="47" t="inlineStr">
        <is>
          <t>HVAC</t>
        </is>
      </c>
      <c r="B32" s="47" t="inlineStr">
        <is>
          <t>HVAC</t>
        </is>
      </c>
      <c r="C32" s="47" t="inlineStr">
        <is>
          <t>Complete Division 23 HVAC package</t>
        </is>
      </c>
      <c r="D32" s="50">
        <f>IF(A32="","",IF(B32="","",SUMIFS('Scope Estimate Detail'!$K$5:$K$23,'Scope Estimate Detail'!$B$5:$B$23,A32,'Scope Estimate Detail'!$D$5:$D$23,B32)))</f>
        <v/>
      </c>
      <c r="E32" s="50">
        <f>IF(A32="","",IF(B32="","",SUMIFS('Scope Estimate Detail'!$L$5:$L$23,'Scope Estimate Detail'!$B$5:$B$23,A32,'Scope Estimate Detail'!$D$5:$D$23,B32)))</f>
        <v/>
      </c>
      <c r="F32" s="50">
        <f>IF(A32="","",IF(B32="","",SUMIFS('Scope Estimate Detail'!$M$5:$M$23,'Scope Estimate Detail'!$B$5:$B$23,A32,'Scope Estimate Detail'!$D$5:$D$23,B32)))</f>
        <v/>
      </c>
      <c r="G32" s="50">
        <f>IF(A32="","",IF(B32="","",SUMIFS('Scope Estimate Detail'!$O$5:$O$23,'Scope Estimate Detail'!$B$5:$B$23,A32,'Scope Estimate Detail'!$D$5:$D$23,B32)))</f>
        <v/>
      </c>
      <c r="H32" s="50">
        <f>IF(A32="","",IF(B32="","",SUMIFS('Scope Estimate Detail'!$P$5:$P$23,'Scope Estimate Detail'!$B$5:$B$23,A32,'Scope Estimate Detail'!$D$5:$D$23,B32)))</f>
        <v/>
      </c>
      <c r="I32" s="50">
        <f>IF(A32="","",IF(B32="","",SUMIFS('Scope Estimate Detail'!$Q$5:$Q$23,'Scope Estimate Detail'!$B$5:$B$23,A32,'Scope Estimate Detail'!$D$5:$D$23,B32)))</f>
        <v/>
      </c>
      <c r="J32" s="50">
        <f>IF(A32="","",IF(B32="","",SUMIFS('Scope Estimate Detail'!$R$5:$R$23,'Scope Estimate Detail'!$B$5:$B$23,A32,'Scope Estimate Detail'!$D$5:$D$23,B32)))</f>
        <v/>
      </c>
      <c r="K32" s="51">
        <f>IF(J32="","",IF($J$34=0,0,J32/$J$34))</f>
        <v/>
      </c>
      <c r="L32" s="52">
        <f>IF(E32="","",E32*1.05)</f>
        <v/>
      </c>
    </row>
    <row r="33" ht="15.75" customHeight="1" s="57">
      <c r="A33" s="47" t="inlineStr">
        <is>
          <t>Electrical &amp; Low Voltage</t>
        </is>
      </c>
      <c r="B33" s="47" t="inlineStr">
        <is>
          <t>Electrical</t>
        </is>
      </c>
      <c r="C33" s="47" t="inlineStr">
        <is>
          <t>Complete Division 26 electrical package</t>
        </is>
      </c>
      <c r="D33" s="50">
        <f>IF(A33="","",IF(B33="","",SUMIFS('Scope Estimate Detail'!$K$5:$K$23,'Scope Estimate Detail'!$B$5:$B$23,A33,'Scope Estimate Detail'!$D$5:$D$23,B33)))</f>
        <v/>
      </c>
      <c r="E33" s="50">
        <f>IF(A33="","",IF(B33="","",SUMIFS('Scope Estimate Detail'!$L$5:$L$23,'Scope Estimate Detail'!$B$5:$B$23,A33,'Scope Estimate Detail'!$D$5:$D$23,B33)))</f>
        <v/>
      </c>
      <c r="F33" s="50">
        <f>IF(A33="","",IF(B33="","",SUMIFS('Scope Estimate Detail'!$M$5:$M$23,'Scope Estimate Detail'!$B$5:$B$23,A33,'Scope Estimate Detail'!$D$5:$D$23,B33)))</f>
        <v/>
      </c>
      <c r="G33" s="50">
        <f>IF(A33="","",IF(B33="","",SUMIFS('Scope Estimate Detail'!$O$5:$O$23,'Scope Estimate Detail'!$B$5:$B$23,A33,'Scope Estimate Detail'!$D$5:$D$23,B33)))</f>
        <v/>
      </c>
      <c r="H33" s="50">
        <f>IF(A33="","",IF(B33="","",SUMIFS('Scope Estimate Detail'!$P$5:$P$23,'Scope Estimate Detail'!$B$5:$B$23,A33,'Scope Estimate Detail'!$D$5:$D$23,B33)))</f>
        <v/>
      </c>
      <c r="I33" s="50">
        <f>IF(A33="","",IF(B33="","",SUMIFS('Scope Estimate Detail'!$Q$5:$Q$23,'Scope Estimate Detail'!$B$5:$B$23,A33,'Scope Estimate Detail'!$D$5:$D$23,B33)))</f>
        <v/>
      </c>
      <c r="J33" s="50">
        <f>IF(A33="","",IF(B33="","",SUMIFS('Scope Estimate Detail'!$R$5:$R$23,'Scope Estimate Detail'!$B$5:$B$23,A33,'Scope Estimate Detail'!$D$5:$D$23,B33)))</f>
        <v/>
      </c>
      <c r="K33" s="51">
        <f>IF(J33="","",IF($J$34=0,0,J33/$J$34))</f>
        <v/>
      </c>
      <c r="L33" s="52">
        <f>IF(E33="","",E33*1.05)</f>
        <v/>
      </c>
    </row>
    <row r="34" ht="15.75" customHeight="1" s="57">
      <c r="A34" s="53" t="inlineStr">
        <is>
          <t>FINAL CONSTRUCTION CONTRACT</t>
        </is>
      </c>
      <c r="J34" s="49">
        <f>SUM(J19:J33)</f>
        <v/>
      </c>
      <c r="K34" s="56">
        <f>IF(J34=0,0,1)</f>
        <v/>
      </c>
      <c r="L34" s="49">
        <f>SUM(L19:L33)</f>
        <v/>
      </c>
    </row>
    <row r="35" ht="15.75" customHeight="1" s="57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</row>
    <row r="36" ht="15.75" customHeight="1" s="57">
      <c r="A36" s="55" t="inlineStr">
        <is>
          <t>Material selection allowance is informational. It does not increase the contract amount and is covered by the project contingency.</t>
        </is>
      </c>
    </row>
    <row r="37" ht="15.75" customHeight="1" s="57"/>
    <row r="38" ht="15.75" customHeight="1" s="57"/>
    <row r="39" ht="15.75" customHeight="1" s="57"/>
    <row r="40" ht="15.75" customHeight="1" s="57"/>
    <row r="41" ht="15.75" customHeight="1" s="57"/>
    <row r="42" ht="15.75" customHeight="1" s="57"/>
    <row r="43" ht="15.75" customHeight="1" s="57"/>
    <row r="44" ht="15.75" customHeight="1" s="57"/>
    <row r="45" ht="15.75" customHeight="1" s="57"/>
    <row r="46" ht="15.75" customHeight="1" s="57"/>
    <row r="47" ht="15.75" customHeight="1" s="57"/>
    <row r="48" ht="15.75" customHeight="1" s="57"/>
    <row r="49" ht="15.75" customHeight="1" s="57"/>
    <row r="50" ht="15.75" customHeight="1" s="57"/>
    <row r="51" ht="15.75" customHeight="1" s="57"/>
    <row r="52" ht="15.75" customHeight="1" s="57"/>
    <row r="53" ht="15.75" customHeight="1" s="57"/>
    <row r="54" ht="15.75" customHeight="1" s="57"/>
    <row r="55" ht="15.75" customHeight="1" s="57"/>
    <row r="56" ht="15.75" customHeight="1" s="57"/>
    <row r="57" ht="15.75" customHeight="1" s="57"/>
    <row r="58" ht="15.75" customHeight="1" s="57"/>
    <row r="59" ht="15.75" customHeight="1" s="57"/>
    <row r="60" ht="15.75" customHeight="1" s="57"/>
    <row r="61" ht="15.75" customHeight="1" s="57"/>
    <row r="62" ht="15.75" customHeight="1" s="57"/>
    <row r="63" ht="15.75" customHeight="1" s="57"/>
    <row r="64" ht="15.75" customHeight="1" s="57"/>
    <row r="65" ht="15.75" customHeight="1" s="57"/>
    <row r="66" ht="15.75" customHeight="1" s="57"/>
    <row r="67" ht="15.75" customHeight="1" s="57"/>
    <row r="68" ht="15.75" customHeight="1" s="57"/>
    <row r="69" ht="15.75" customHeight="1" s="57"/>
    <row r="70" ht="15.75" customHeight="1" s="57"/>
    <row r="71" ht="15.75" customHeight="1" s="57"/>
    <row r="72" ht="15.75" customHeight="1" s="57"/>
    <row r="73" ht="15.75" customHeight="1" s="57"/>
    <row r="74" ht="15.75" customHeight="1" s="57"/>
    <row r="75" ht="15.75" customHeight="1" s="57"/>
    <row r="76" ht="15.75" customHeight="1" s="57"/>
    <row r="77" ht="15.75" customHeight="1" s="57"/>
    <row r="78" ht="15.75" customHeight="1" s="57"/>
    <row r="79" ht="15.75" customHeight="1" s="57"/>
    <row r="80" ht="15.75" customHeight="1" s="57"/>
    <row r="81" ht="15.75" customHeight="1" s="57"/>
    <row r="82" ht="15.75" customHeight="1" s="57"/>
    <row r="83" ht="15.75" customHeight="1" s="57"/>
    <row r="84" ht="15.75" customHeight="1" s="57"/>
    <row r="85" ht="15.75" customHeight="1" s="57"/>
    <row r="86" ht="15.75" customHeight="1" s="57"/>
    <row r="87" ht="15.75" customHeight="1" s="57"/>
    <row r="88" ht="15.75" customHeight="1" s="57"/>
    <row r="89" ht="15.75" customHeight="1" s="57"/>
    <row r="90" ht="15.75" customHeight="1" s="57"/>
    <row r="91" ht="15.75" customHeight="1" s="57"/>
    <row r="92" ht="15.75" customHeight="1" s="57"/>
    <row r="93" ht="15.75" customHeight="1" s="57"/>
    <row r="94" ht="15.75" customHeight="1" s="57"/>
    <row r="95" ht="15.75" customHeight="1" s="57"/>
    <row r="96" ht="15.75" customHeight="1" s="57"/>
    <row r="97" ht="15.75" customHeight="1" s="57"/>
    <row r="98" ht="15.75" customHeight="1" s="57"/>
    <row r="99" ht="15.75" customHeight="1" s="57"/>
    <row r="100" ht="15.75" customHeight="1" s="57"/>
    <row r="101" ht="15.75" customHeight="1" s="57"/>
    <row r="102" ht="15.75" customHeight="1" s="57"/>
    <row r="103" ht="15.75" customHeight="1" s="57"/>
    <row r="104" ht="15.75" customHeight="1" s="57"/>
    <row r="105" ht="15.75" customHeight="1" s="57"/>
    <row r="106" ht="15.75" customHeight="1" s="57"/>
    <row r="107" ht="15.75" customHeight="1" s="57"/>
    <row r="108" ht="15.75" customHeight="1" s="57"/>
    <row r="109" ht="15.75" customHeight="1" s="57"/>
    <row r="110" ht="15.75" customHeight="1" s="57"/>
    <row r="111" ht="15.75" customHeight="1" s="57"/>
    <row r="112" ht="15.75" customHeight="1" s="57"/>
    <row r="113" ht="15.75" customHeight="1" s="57"/>
    <row r="114" ht="15.75" customHeight="1" s="57"/>
    <row r="115" ht="15.75" customHeight="1" s="57"/>
    <row r="116" ht="15.75" customHeight="1" s="57"/>
    <row r="117" ht="15.75" customHeight="1" s="57"/>
    <row r="118" ht="15.75" customHeight="1" s="57"/>
    <row r="119" ht="15.75" customHeight="1" s="57"/>
    <row r="120" ht="15.75" customHeight="1" s="57"/>
    <row r="121" ht="15.75" customHeight="1" s="57"/>
    <row r="122" ht="15.75" customHeight="1" s="57"/>
    <row r="123" ht="15.75" customHeight="1" s="57"/>
    <row r="124" ht="15.75" customHeight="1" s="57"/>
    <row r="125" ht="15.75" customHeight="1" s="57"/>
    <row r="126" ht="15.75" customHeight="1" s="57"/>
    <row r="127" ht="15.75" customHeight="1" s="57"/>
    <row r="128" ht="15.75" customHeight="1" s="57"/>
    <row r="129" ht="15.75" customHeight="1" s="57"/>
    <row r="130" ht="15.75" customHeight="1" s="57"/>
    <row r="131" ht="15.75" customHeight="1" s="57"/>
    <row r="132" ht="15.75" customHeight="1" s="57"/>
    <row r="133" ht="15.75" customHeight="1" s="57"/>
    <row r="134" ht="15.75" customHeight="1" s="57"/>
    <row r="135" ht="15.75" customHeight="1" s="57"/>
    <row r="136" ht="15.75" customHeight="1" s="57"/>
    <row r="137" ht="15.75" customHeight="1" s="57"/>
    <row r="138" ht="15.75" customHeight="1" s="57"/>
    <row r="139" ht="15.75" customHeight="1" s="57"/>
    <row r="140" ht="15.75" customHeight="1" s="57"/>
    <row r="141" ht="15.75" customHeight="1" s="57"/>
    <row r="142" ht="15.75" customHeight="1" s="57"/>
    <row r="143" ht="15.75" customHeight="1" s="57"/>
    <row r="144" ht="15.75" customHeight="1" s="57"/>
    <row r="145" ht="15.75" customHeight="1" s="57"/>
    <row r="146" ht="15.75" customHeight="1" s="57"/>
    <row r="147" ht="15.75" customHeight="1" s="57"/>
    <row r="148" ht="15.75" customHeight="1" s="57"/>
    <row r="149" ht="15.75" customHeight="1" s="57"/>
    <row r="150" ht="15.75" customHeight="1" s="57"/>
    <row r="151" ht="15.75" customHeight="1" s="57"/>
    <row r="152" ht="15.75" customHeight="1" s="57"/>
    <row r="153" ht="15.75" customHeight="1" s="57"/>
    <row r="154" ht="15.75" customHeight="1" s="57"/>
    <row r="155" ht="15.75" customHeight="1" s="57"/>
    <row r="156" ht="15.75" customHeight="1" s="57"/>
    <row r="157" ht="15.75" customHeight="1" s="57"/>
    <row r="158" ht="15.75" customHeight="1" s="57"/>
    <row r="159" ht="15.75" customHeight="1" s="57"/>
    <row r="160" ht="15.75" customHeight="1" s="57"/>
    <row r="161" ht="15.75" customHeight="1" s="57"/>
    <row r="162" ht="15.75" customHeight="1" s="57"/>
    <row r="163" ht="15.75" customHeight="1" s="57"/>
    <row r="164" ht="15.75" customHeight="1" s="57"/>
    <row r="165" ht="15.75" customHeight="1" s="57"/>
    <row r="166" ht="15.75" customHeight="1" s="57"/>
    <row r="167" ht="15.75" customHeight="1" s="57"/>
    <row r="168" ht="15.75" customHeight="1" s="57"/>
    <row r="169" ht="15.75" customHeight="1" s="57"/>
    <row r="170" ht="15.75" customHeight="1" s="57"/>
    <row r="171" ht="15.75" customHeight="1" s="57"/>
    <row r="172" ht="15.75" customHeight="1" s="57"/>
    <row r="173" ht="15.75" customHeight="1" s="57"/>
    <row r="174" ht="15.75" customHeight="1" s="57"/>
    <row r="175" ht="15.75" customHeight="1" s="57"/>
    <row r="176" ht="15.75" customHeight="1" s="57"/>
    <row r="177" ht="15.75" customHeight="1" s="57"/>
    <row r="178" ht="15.75" customHeight="1" s="57"/>
    <row r="179" ht="15.75" customHeight="1" s="57"/>
    <row r="180" ht="15.75" customHeight="1" s="57"/>
    <row r="181" ht="15.75" customHeight="1" s="57"/>
    <row r="182" ht="15.75" customHeight="1" s="57"/>
    <row r="183" ht="15.75" customHeight="1" s="57"/>
    <row r="184" ht="15.75" customHeight="1" s="57"/>
    <row r="185" ht="15.75" customHeight="1" s="57"/>
    <row r="186" ht="15.75" customHeight="1" s="57"/>
    <row r="187" ht="15.75" customHeight="1" s="57"/>
    <row r="188" ht="15.75" customHeight="1" s="57"/>
    <row r="189" ht="15.75" customHeight="1" s="57"/>
    <row r="190" ht="15.75" customHeight="1" s="57"/>
    <row r="191" ht="15.75" customHeight="1" s="57"/>
    <row r="192" ht="15.75" customHeight="1" s="57"/>
    <row r="193" ht="15.75" customHeight="1" s="57"/>
    <row r="194" ht="15.75" customHeight="1" s="57"/>
    <row r="195" ht="15.75" customHeight="1" s="57"/>
    <row r="196" ht="15.75" customHeight="1" s="57"/>
    <row r="197" ht="15.75" customHeight="1" s="57"/>
    <row r="198" ht="15.75" customHeight="1" s="57"/>
    <row r="199" ht="15.75" customHeight="1" s="57"/>
    <row r="200" ht="15.75" customHeight="1" s="57"/>
    <row r="201" ht="15.75" customHeight="1" s="57"/>
    <row r="202" ht="15.75" customHeight="1" s="57"/>
    <row r="203" ht="15.75" customHeight="1" s="57"/>
    <row r="204" ht="15.75" customHeight="1" s="57"/>
    <row r="205" ht="15.75" customHeight="1" s="57"/>
    <row r="206" ht="15.75" customHeight="1" s="57"/>
    <row r="207" ht="15.75" customHeight="1" s="57"/>
    <row r="208" ht="15.75" customHeight="1" s="57"/>
    <row r="209" ht="15.75" customHeight="1" s="57"/>
    <row r="210" ht="15.75" customHeight="1" s="57"/>
    <row r="211" ht="15.75" customHeight="1" s="57"/>
    <row r="212" ht="15.75" customHeight="1" s="57"/>
    <row r="213" ht="15.75" customHeight="1" s="57"/>
    <row r="214" ht="15.75" customHeight="1" s="57"/>
    <row r="215" ht="15.75" customHeight="1" s="57"/>
    <row r="216" ht="15.75" customHeight="1" s="57"/>
    <row r="217" ht="15.75" customHeight="1" s="57"/>
    <row r="218" ht="15.75" customHeight="1" s="57"/>
    <row r="219" ht="15.75" customHeight="1" s="57"/>
    <row r="220" ht="15.75" customHeight="1" s="57"/>
    <row r="221" ht="15.75" customHeight="1" s="57"/>
    <row r="222" ht="15.75" customHeight="1" s="57"/>
    <row r="223" ht="15.75" customHeight="1" s="57"/>
    <row r="224" ht="15.75" customHeight="1" s="57"/>
    <row r="225" ht="15.75" customHeight="1" s="57"/>
    <row r="226" ht="15.75" customHeight="1" s="57"/>
    <row r="227" ht="15.75" customHeight="1" s="57"/>
    <row r="228" ht="15.75" customHeight="1" s="57"/>
    <row r="229" ht="15.75" customHeight="1" s="57"/>
    <row r="230" ht="15.75" customHeight="1" s="57"/>
    <row r="231" ht="15.75" customHeight="1" s="57"/>
    <row r="232" ht="15.75" customHeight="1" s="57"/>
    <row r="233" ht="15.75" customHeight="1" s="57"/>
    <row r="234" ht="15.75" customHeight="1" s="57"/>
    <row r="235" ht="15.75" customHeight="1" s="57"/>
    <row r="236" ht="15.75" customHeight="1" s="57"/>
    <row r="237" ht="15.75" customHeight="1" s="57"/>
    <row r="238" ht="15.75" customHeight="1" s="57"/>
    <row r="239" ht="15.75" customHeight="1" s="57"/>
    <row r="240" ht="15.75" customHeight="1" s="57"/>
    <row r="241" ht="15.75" customHeight="1" s="57"/>
    <row r="242" ht="15.75" customHeight="1" s="57"/>
    <row r="243" ht="15.75" customHeight="1" s="57"/>
    <row r="244" ht="15.75" customHeight="1" s="57"/>
    <row r="245" ht="15.75" customHeight="1" s="57"/>
    <row r="246" ht="15.75" customHeight="1" s="57"/>
    <row r="247" ht="15.75" customHeight="1" s="57"/>
    <row r="248" ht="15.75" customHeight="1" s="57"/>
    <row r="249" ht="15.75" customHeight="1" s="57"/>
    <row r="250" ht="15.75" customHeight="1" s="57"/>
    <row r="251" ht="15.75" customHeight="1" s="57"/>
    <row r="252" ht="15.75" customHeight="1" s="57"/>
    <row r="253" ht="15.75" customHeight="1" s="57"/>
    <row r="254" ht="15.75" customHeight="1" s="57"/>
    <row r="255" ht="15.75" customHeight="1" s="57"/>
    <row r="256" ht="15.75" customHeight="1" s="57"/>
    <row r="257" ht="15.75" customHeight="1" s="57"/>
    <row r="258" ht="15.75" customHeight="1" s="57"/>
    <row r="259" ht="15.75" customHeight="1" s="57"/>
    <row r="260" ht="15.75" customHeight="1" s="57"/>
    <row r="261" ht="15.75" customHeight="1" s="57"/>
    <row r="262" ht="15.75" customHeight="1" s="57"/>
    <row r="263" ht="15.75" customHeight="1" s="57"/>
    <row r="264" ht="15.75" customHeight="1" s="57"/>
    <row r="265" ht="15.75" customHeight="1" s="57"/>
    <row r="266" ht="15.75" customHeight="1" s="57"/>
    <row r="267" ht="15.75" customHeight="1" s="57"/>
    <row r="268" ht="15.75" customHeight="1" s="57"/>
    <row r="269" ht="15.75" customHeight="1" s="57"/>
    <row r="270" ht="15.75" customHeight="1" s="57"/>
    <row r="271" ht="15.75" customHeight="1" s="57"/>
    <row r="272" ht="15.75" customHeight="1" s="57"/>
    <row r="273" ht="15.75" customHeight="1" s="57"/>
    <row r="274" ht="15.75" customHeight="1" s="57"/>
    <row r="275" ht="15.75" customHeight="1" s="57"/>
    <row r="276" ht="15.75" customHeight="1" s="57"/>
    <row r="277" ht="15.75" customHeight="1" s="57"/>
    <row r="278" ht="15.75" customHeight="1" s="57"/>
    <row r="279" ht="15.75" customHeight="1" s="57"/>
    <row r="280" ht="15.75" customHeight="1" s="57"/>
    <row r="281" ht="15.75" customHeight="1" s="57"/>
    <row r="282" ht="15.75" customHeight="1" s="57"/>
    <row r="283" ht="15.75" customHeight="1" s="57"/>
    <row r="284" ht="15.75" customHeight="1" s="57"/>
    <row r="285" ht="15.75" customHeight="1" s="57"/>
    <row r="286" ht="15.75" customHeight="1" s="57"/>
    <row r="287" ht="15.75" customHeight="1" s="57"/>
    <row r="288" ht="15.75" customHeight="1" s="57"/>
    <row r="289" ht="15.75" customHeight="1" s="57"/>
    <row r="290" ht="15.75" customHeight="1" s="57"/>
    <row r="291" ht="15.75" customHeight="1" s="57"/>
    <row r="292" ht="15.75" customHeight="1" s="57"/>
    <row r="293" ht="15.75" customHeight="1" s="57"/>
    <row r="294" ht="15.75" customHeight="1" s="57"/>
    <row r="295" ht="15.75" customHeight="1" s="57"/>
    <row r="296" ht="15.75" customHeight="1" s="57"/>
    <row r="297" ht="15.75" customHeight="1" s="57"/>
    <row r="298" ht="15.75" customHeight="1" s="57"/>
    <row r="299" ht="15.75" customHeight="1" s="57"/>
    <row r="300" ht="15.75" customHeight="1" s="57"/>
    <row r="301" ht="15.75" customHeight="1" s="57"/>
    <row r="302" ht="15.75" customHeight="1" s="57"/>
    <row r="303" ht="15.75" customHeight="1" s="57"/>
    <row r="304" ht="15.75" customHeight="1" s="57"/>
    <row r="305" ht="15.75" customHeight="1" s="57"/>
    <row r="306" ht="15.75" customHeight="1" s="57"/>
    <row r="307" ht="15.75" customHeight="1" s="57"/>
    <row r="308" ht="15.75" customHeight="1" s="57"/>
    <row r="309" ht="15.75" customHeight="1" s="57"/>
    <row r="310" ht="15.75" customHeight="1" s="57"/>
    <row r="311" ht="15.75" customHeight="1" s="57"/>
    <row r="312" ht="15.75" customHeight="1" s="57"/>
    <row r="313" ht="15.75" customHeight="1" s="57"/>
    <row r="314" ht="15.75" customHeight="1" s="57"/>
    <row r="315" ht="15.75" customHeight="1" s="57"/>
    <row r="316" ht="15.75" customHeight="1" s="57"/>
    <row r="317" ht="15.75" customHeight="1" s="57"/>
    <row r="318" ht="15.75" customHeight="1" s="57"/>
    <row r="319" ht="15.75" customHeight="1" s="57"/>
    <row r="320" ht="15.75" customHeight="1" s="57"/>
    <row r="321" ht="15.75" customHeight="1" s="57"/>
    <row r="322" ht="15.75" customHeight="1" s="57"/>
    <row r="323" ht="15.75" customHeight="1" s="57"/>
    <row r="324" ht="15.75" customHeight="1" s="57"/>
    <row r="325" ht="15.75" customHeight="1" s="57"/>
    <row r="326" ht="15.75" customHeight="1" s="57"/>
    <row r="327" ht="15.75" customHeight="1" s="57"/>
    <row r="328" ht="15.75" customHeight="1" s="57"/>
    <row r="329" ht="15.75" customHeight="1" s="57"/>
    <row r="330" ht="15.75" customHeight="1" s="57"/>
    <row r="331" ht="15.75" customHeight="1" s="57"/>
    <row r="332" ht="15.75" customHeight="1" s="57"/>
    <row r="333" ht="15.75" customHeight="1" s="57"/>
    <row r="334" ht="15.75" customHeight="1" s="57"/>
    <row r="335" ht="15.75" customHeight="1" s="57"/>
    <row r="336" ht="15.75" customHeight="1" s="57"/>
    <row r="337" ht="15.75" customHeight="1" s="57"/>
    <row r="338" ht="15.75" customHeight="1" s="57"/>
    <row r="339" ht="15.75" customHeight="1" s="57"/>
    <row r="340" ht="15.75" customHeight="1" s="57"/>
    <row r="341" ht="15.75" customHeight="1" s="57"/>
    <row r="342" ht="15.75" customHeight="1" s="57"/>
    <row r="343" ht="15.75" customHeight="1" s="57"/>
    <row r="344" ht="15.75" customHeight="1" s="57"/>
    <row r="345" ht="15.75" customHeight="1" s="57"/>
    <row r="346" ht="15.75" customHeight="1" s="57"/>
    <row r="347" ht="15.75" customHeight="1" s="57"/>
    <row r="348" ht="15.75" customHeight="1" s="57"/>
    <row r="349" ht="15.75" customHeight="1" s="57"/>
    <row r="350" ht="15.75" customHeight="1" s="57"/>
    <row r="351" ht="15.75" customHeight="1" s="57"/>
    <row r="352" ht="15.75" customHeight="1" s="57"/>
    <row r="353" ht="15.75" customHeight="1" s="57"/>
    <row r="354" ht="15.75" customHeight="1" s="57"/>
    <row r="355" ht="15.75" customHeight="1" s="57"/>
    <row r="356" ht="15.75" customHeight="1" s="57"/>
    <row r="357" ht="15.75" customHeight="1" s="57"/>
    <row r="358" ht="15.75" customHeight="1" s="57"/>
    <row r="359" ht="15.75" customHeight="1" s="57"/>
    <row r="360" ht="15.75" customHeight="1" s="57"/>
    <row r="361" ht="15.75" customHeight="1" s="57"/>
    <row r="362" ht="15.75" customHeight="1" s="57"/>
    <row r="363" ht="15.75" customHeight="1" s="57"/>
    <row r="364" ht="15.75" customHeight="1" s="57"/>
    <row r="365" ht="15.75" customHeight="1" s="57"/>
    <row r="366" ht="15.75" customHeight="1" s="57"/>
    <row r="367" ht="15.75" customHeight="1" s="57"/>
    <row r="368" ht="15.75" customHeight="1" s="57"/>
    <row r="369" ht="15.75" customHeight="1" s="57"/>
    <row r="370" ht="15.75" customHeight="1" s="57"/>
    <row r="371" ht="15.75" customHeight="1" s="57"/>
    <row r="372" ht="15.75" customHeight="1" s="57"/>
    <row r="373" ht="15.75" customHeight="1" s="57"/>
    <row r="374" ht="15.75" customHeight="1" s="57"/>
    <row r="375" ht="15.75" customHeight="1" s="57"/>
    <row r="376" ht="15.75" customHeight="1" s="57"/>
    <row r="377" ht="15.75" customHeight="1" s="57"/>
    <row r="378" ht="15.75" customHeight="1" s="57"/>
    <row r="379" ht="15.75" customHeight="1" s="57"/>
    <row r="380" ht="15.75" customHeight="1" s="57"/>
    <row r="381" ht="15.75" customHeight="1" s="57"/>
    <row r="382" ht="15.75" customHeight="1" s="57"/>
    <row r="383" ht="15.75" customHeight="1" s="57"/>
    <row r="384" ht="15.75" customHeight="1" s="57"/>
    <row r="385" ht="15.75" customHeight="1" s="57"/>
    <row r="386" ht="15.75" customHeight="1" s="57"/>
    <row r="387" ht="15.75" customHeight="1" s="57"/>
    <row r="388" ht="15.75" customHeight="1" s="57"/>
    <row r="389" ht="15.75" customHeight="1" s="57"/>
    <row r="390" ht="15.75" customHeight="1" s="57"/>
    <row r="391" ht="15.75" customHeight="1" s="57"/>
    <row r="392" ht="15.75" customHeight="1" s="57"/>
    <row r="393" ht="15.75" customHeight="1" s="57"/>
    <row r="394" ht="15.75" customHeight="1" s="57"/>
    <row r="395" ht="15.75" customHeight="1" s="57"/>
    <row r="396" ht="15.75" customHeight="1" s="57"/>
    <row r="397" ht="15.75" customHeight="1" s="57"/>
    <row r="398" ht="15.75" customHeight="1" s="57"/>
    <row r="399" ht="15.75" customHeight="1" s="57"/>
    <row r="400" ht="15.75" customHeight="1" s="57"/>
    <row r="401" ht="15.75" customHeight="1" s="57"/>
    <row r="402" ht="15.75" customHeight="1" s="57"/>
    <row r="403" ht="15.75" customHeight="1" s="57"/>
    <row r="404" ht="15.75" customHeight="1" s="57"/>
    <row r="405" ht="15.75" customHeight="1" s="57"/>
    <row r="406" ht="15.75" customHeight="1" s="57"/>
    <row r="407" ht="15.75" customHeight="1" s="57"/>
    <row r="408" ht="15.75" customHeight="1" s="57"/>
    <row r="409" ht="15.75" customHeight="1" s="57"/>
    <row r="410" ht="15.75" customHeight="1" s="57"/>
    <row r="411" ht="15.75" customHeight="1" s="57"/>
    <row r="412" ht="15.75" customHeight="1" s="57"/>
    <row r="413" ht="15.75" customHeight="1" s="57"/>
    <row r="414" ht="15.75" customHeight="1" s="57"/>
    <row r="415" ht="15.75" customHeight="1" s="57"/>
    <row r="416" ht="15.75" customHeight="1" s="57"/>
    <row r="417" ht="15.75" customHeight="1" s="57"/>
    <row r="418" ht="15.75" customHeight="1" s="57"/>
    <row r="419" ht="15.75" customHeight="1" s="57"/>
    <row r="420" ht="15.75" customHeight="1" s="57"/>
    <row r="421" ht="15.75" customHeight="1" s="57"/>
    <row r="422" ht="15.75" customHeight="1" s="57"/>
    <row r="423" ht="15.75" customHeight="1" s="57"/>
    <row r="424" ht="15.75" customHeight="1" s="57"/>
    <row r="425" ht="15.75" customHeight="1" s="57"/>
    <row r="426" ht="15.75" customHeight="1" s="57"/>
    <row r="427" ht="15.75" customHeight="1" s="57"/>
    <row r="428" ht="15.75" customHeight="1" s="57"/>
    <row r="429" ht="15.75" customHeight="1" s="57"/>
    <row r="430" ht="15.75" customHeight="1" s="57"/>
    <row r="431" ht="15.75" customHeight="1" s="57"/>
    <row r="432" ht="15.75" customHeight="1" s="57"/>
    <row r="433" ht="15.75" customHeight="1" s="57"/>
    <row r="434" ht="15.75" customHeight="1" s="57"/>
    <row r="435" ht="15.75" customHeight="1" s="57"/>
    <row r="436" ht="15.75" customHeight="1" s="57"/>
    <row r="437" ht="15.75" customHeight="1" s="57"/>
    <row r="438" ht="15.75" customHeight="1" s="57"/>
    <row r="439" ht="15.75" customHeight="1" s="57"/>
    <row r="440" ht="15.75" customHeight="1" s="57"/>
    <row r="441" ht="15.75" customHeight="1" s="57"/>
    <row r="442" ht="15.75" customHeight="1" s="57"/>
    <row r="443" ht="15.75" customHeight="1" s="57"/>
    <row r="444" ht="15.75" customHeight="1" s="57"/>
    <row r="445" ht="15.75" customHeight="1" s="57"/>
    <row r="446" ht="15.75" customHeight="1" s="57"/>
    <row r="447" ht="15.75" customHeight="1" s="57"/>
    <row r="448" ht="15.75" customHeight="1" s="57"/>
    <row r="449" ht="15.75" customHeight="1" s="57"/>
    <row r="450" ht="15.75" customHeight="1" s="57"/>
    <row r="451" ht="15.75" customHeight="1" s="57"/>
    <row r="452" ht="15.75" customHeight="1" s="57"/>
    <row r="453" ht="15.75" customHeight="1" s="57"/>
    <row r="454" ht="15.75" customHeight="1" s="57"/>
    <row r="455" ht="15.75" customHeight="1" s="57"/>
    <row r="456" ht="15.75" customHeight="1" s="57"/>
    <row r="457" ht="15.75" customHeight="1" s="57"/>
    <row r="458" ht="15.75" customHeight="1" s="57"/>
    <row r="459" ht="15.75" customHeight="1" s="57"/>
    <row r="460" ht="15.75" customHeight="1" s="57"/>
    <row r="461" ht="15.75" customHeight="1" s="57"/>
    <row r="462" ht="15.75" customHeight="1" s="57"/>
    <row r="463" ht="15.75" customHeight="1" s="57"/>
    <row r="464" ht="15.75" customHeight="1" s="57"/>
    <row r="465" ht="15.75" customHeight="1" s="57"/>
    <row r="466" ht="15.75" customHeight="1" s="57"/>
    <row r="467" ht="15.75" customHeight="1" s="57"/>
    <row r="468" ht="15.75" customHeight="1" s="57"/>
    <row r="469" ht="15.75" customHeight="1" s="57"/>
    <row r="470" ht="15.75" customHeight="1" s="57"/>
    <row r="471" ht="15.75" customHeight="1" s="57"/>
    <row r="472" ht="15.75" customHeight="1" s="57"/>
    <row r="473" ht="15.75" customHeight="1" s="57"/>
    <row r="474" ht="15.75" customHeight="1" s="57"/>
    <row r="475" ht="15.75" customHeight="1" s="57"/>
    <row r="476" ht="15.75" customHeight="1" s="57"/>
    <row r="477" ht="15.75" customHeight="1" s="57"/>
    <row r="478" ht="15.75" customHeight="1" s="57"/>
    <row r="479" ht="15.75" customHeight="1" s="57"/>
    <row r="480" ht="15.75" customHeight="1" s="57"/>
    <row r="481" ht="15.75" customHeight="1" s="57"/>
    <row r="482" ht="15.75" customHeight="1" s="57"/>
    <row r="483" ht="15.75" customHeight="1" s="57"/>
    <row r="484" ht="15.75" customHeight="1" s="57"/>
    <row r="485" ht="15.75" customHeight="1" s="57"/>
    <row r="486" ht="15.75" customHeight="1" s="57"/>
    <row r="487" ht="15.75" customHeight="1" s="57"/>
    <row r="488" ht="15.75" customHeight="1" s="57"/>
    <row r="489" ht="15.75" customHeight="1" s="57"/>
    <row r="490" ht="15.75" customHeight="1" s="57"/>
    <row r="491" ht="15.75" customHeight="1" s="57"/>
    <row r="492" ht="15.75" customHeight="1" s="57"/>
    <row r="493" ht="15.75" customHeight="1" s="57"/>
    <row r="494" ht="15.75" customHeight="1" s="57"/>
    <row r="495" ht="15.75" customHeight="1" s="57"/>
    <row r="496" ht="15.75" customHeight="1" s="57"/>
    <row r="497" ht="15.75" customHeight="1" s="57"/>
    <row r="498" ht="15.75" customHeight="1" s="57"/>
    <row r="499" ht="15.75" customHeight="1" s="57"/>
    <row r="500" ht="15.75" customHeight="1" s="57"/>
    <row r="501" ht="15.75" customHeight="1" s="57"/>
    <row r="502" ht="15.75" customHeight="1" s="57"/>
    <row r="503" ht="15.75" customHeight="1" s="57"/>
    <row r="504" ht="15.75" customHeight="1" s="57"/>
    <row r="505" ht="15.75" customHeight="1" s="57"/>
    <row r="506" ht="15.75" customHeight="1" s="57"/>
    <row r="507" ht="15.75" customHeight="1" s="57"/>
    <row r="508" ht="15.75" customHeight="1" s="57"/>
    <row r="509" ht="15.75" customHeight="1" s="57"/>
    <row r="510" ht="15.75" customHeight="1" s="57"/>
    <row r="511" ht="15.75" customHeight="1" s="57"/>
    <row r="512" ht="15.75" customHeight="1" s="57"/>
    <row r="513" ht="15.75" customHeight="1" s="57"/>
    <row r="514" ht="15.75" customHeight="1" s="57"/>
    <row r="515" ht="15.75" customHeight="1" s="57"/>
    <row r="516" ht="15.75" customHeight="1" s="57"/>
    <row r="517" ht="15.75" customHeight="1" s="57"/>
    <row r="518" ht="15.75" customHeight="1" s="57"/>
    <row r="519" ht="15.75" customHeight="1" s="57"/>
    <row r="520" ht="15.75" customHeight="1" s="57"/>
    <row r="521" ht="15.75" customHeight="1" s="57"/>
    <row r="522" ht="15.75" customHeight="1" s="57"/>
    <row r="523" ht="15.75" customHeight="1" s="57"/>
    <row r="524" ht="15.75" customHeight="1" s="57"/>
    <row r="525" ht="15.75" customHeight="1" s="57"/>
    <row r="526" ht="15.75" customHeight="1" s="57"/>
    <row r="527" ht="15.75" customHeight="1" s="57"/>
    <row r="528" ht="15.75" customHeight="1" s="57"/>
    <row r="529" ht="15.75" customHeight="1" s="57"/>
    <row r="530" ht="15.75" customHeight="1" s="57"/>
    <row r="531" ht="15.75" customHeight="1" s="57"/>
    <row r="532" ht="15.75" customHeight="1" s="57"/>
    <row r="533" ht="15.75" customHeight="1" s="57"/>
    <row r="534" ht="15.75" customHeight="1" s="57"/>
    <row r="535" ht="15.75" customHeight="1" s="57"/>
    <row r="536" ht="15.75" customHeight="1" s="57"/>
    <row r="537" ht="15.75" customHeight="1" s="57"/>
    <row r="538" ht="15.75" customHeight="1" s="57"/>
    <row r="539" ht="15.75" customHeight="1" s="57"/>
    <row r="540" ht="15.75" customHeight="1" s="57"/>
    <row r="541" ht="15.75" customHeight="1" s="57"/>
    <row r="542" ht="15.75" customHeight="1" s="57"/>
    <row r="543" ht="15.75" customHeight="1" s="57"/>
    <row r="544" ht="15.75" customHeight="1" s="57"/>
    <row r="545" ht="15.75" customHeight="1" s="57"/>
    <row r="546" ht="15.75" customHeight="1" s="57"/>
    <row r="547" ht="15.75" customHeight="1" s="57"/>
    <row r="548" ht="15.75" customHeight="1" s="57"/>
    <row r="549" ht="15.75" customHeight="1" s="57"/>
    <row r="550" ht="15.75" customHeight="1" s="57"/>
    <row r="551" ht="15.75" customHeight="1" s="57"/>
    <row r="552" ht="15.75" customHeight="1" s="57"/>
    <row r="553" ht="15.75" customHeight="1" s="57"/>
    <row r="554" ht="15.75" customHeight="1" s="57"/>
    <row r="555" ht="15.75" customHeight="1" s="57"/>
    <row r="556" ht="15.75" customHeight="1" s="57"/>
    <row r="557" ht="15.75" customHeight="1" s="57"/>
    <row r="558" ht="15.75" customHeight="1" s="57"/>
    <row r="559" ht="15.75" customHeight="1" s="57"/>
    <row r="560" ht="15.75" customHeight="1" s="57"/>
    <row r="561" ht="15.75" customHeight="1" s="57"/>
    <row r="562" ht="15.75" customHeight="1" s="57"/>
    <row r="563" ht="15.75" customHeight="1" s="57"/>
    <row r="564" ht="15.75" customHeight="1" s="57"/>
    <row r="565" ht="15.75" customHeight="1" s="57"/>
    <row r="566" ht="15.75" customHeight="1" s="57"/>
    <row r="567" ht="15.75" customHeight="1" s="57"/>
    <row r="568" ht="15.75" customHeight="1" s="57"/>
    <row r="569" ht="15.75" customHeight="1" s="57"/>
    <row r="570" ht="15.75" customHeight="1" s="57"/>
    <row r="571" ht="15.75" customHeight="1" s="57"/>
    <row r="572" ht="15.75" customHeight="1" s="57"/>
    <row r="573" ht="15.75" customHeight="1" s="57"/>
    <row r="574" ht="15.75" customHeight="1" s="57"/>
    <row r="575" ht="15.75" customHeight="1" s="57"/>
    <row r="576" ht="15.75" customHeight="1" s="57"/>
    <row r="577" ht="15.75" customHeight="1" s="57"/>
    <row r="578" ht="15.75" customHeight="1" s="57"/>
    <row r="579" ht="15.75" customHeight="1" s="57"/>
    <row r="580" ht="15.75" customHeight="1" s="57"/>
    <row r="581" ht="15.75" customHeight="1" s="57"/>
    <row r="582" ht="15.75" customHeight="1" s="57"/>
    <row r="583" ht="15.75" customHeight="1" s="57"/>
    <row r="584" ht="15.75" customHeight="1" s="57"/>
    <row r="585" ht="15.75" customHeight="1" s="57"/>
    <row r="586" ht="15.75" customHeight="1" s="57"/>
    <row r="587" ht="15.75" customHeight="1" s="57"/>
    <row r="588" ht="15.75" customHeight="1" s="57"/>
    <row r="589" ht="15.75" customHeight="1" s="57"/>
    <row r="590" ht="15.75" customHeight="1" s="57"/>
    <row r="591" ht="15.75" customHeight="1" s="57"/>
    <row r="592" ht="15.75" customHeight="1" s="57"/>
    <row r="593" ht="15.75" customHeight="1" s="57"/>
    <row r="594" ht="15.75" customHeight="1" s="57"/>
    <row r="595" ht="15.75" customHeight="1" s="57"/>
    <row r="596" ht="15.75" customHeight="1" s="57"/>
    <row r="597" ht="15.75" customHeight="1" s="57"/>
    <row r="598" ht="15.75" customHeight="1" s="57"/>
    <row r="599" ht="15.75" customHeight="1" s="57"/>
    <row r="600" ht="15.75" customHeight="1" s="57"/>
    <row r="601" ht="15.75" customHeight="1" s="57"/>
    <row r="602" ht="15.75" customHeight="1" s="57"/>
    <row r="603" ht="15.75" customHeight="1" s="57"/>
    <row r="604" ht="15.75" customHeight="1" s="57"/>
    <row r="605" ht="15.75" customHeight="1" s="57"/>
    <row r="606" ht="15.75" customHeight="1" s="57"/>
    <row r="607" ht="15.75" customHeight="1" s="57"/>
    <row r="608" ht="15.75" customHeight="1" s="57"/>
    <row r="609" ht="15.75" customHeight="1" s="57"/>
    <row r="610" ht="15.75" customHeight="1" s="57"/>
    <row r="611" ht="15.75" customHeight="1" s="57"/>
    <row r="612" ht="15.75" customHeight="1" s="57"/>
    <row r="613" ht="15.75" customHeight="1" s="57"/>
    <row r="614" ht="15.75" customHeight="1" s="57"/>
    <row r="615" ht="15.75" customHeight="1" s="57"/>
    <row r="616" ht="15.75" customHeight="1" s="57"/>
    <row r="617" ht="15.75" customHeight="1" s="57"/>
    <row r="618" ht="15.75" customHeight="1" s="57"/>
    <row r="619" ht="15.75" customHeight="1" s="57"/>
    <row r="620" ht="15.75" customHeight="1" s="57"/>
    <row r="621" ht="15.75" customHeight="1" s="57"/>
    <row r="622" ht="15.75" customHeight="1" s="57"/>
    <row r="623" ht="15.75" customHeight="1" s="57"/>
    <row r="624" ht="15.75" customHeight="1" s="57"/>
    <row r="625" ht="15.75" customHeight="1" s="57"/>
    <row r="626" ht="15.75" customHeight="1" s="57"/>
    <row r="627" ht="15.75" customHeight="1" s="57"/>
    <row r="628" ht="15.75" customHeight="1" s="57"/>
    <row r="629" ht="15.75" customHeight="1" s="57"/>
    <row r="630" ht="15.75" customHeight="1" s="57"/>
    <row r="631" ht="15.75" customHeight="1" s="57"/>
    <row r="632" ht="15.75" customHeight="1" s="57"/>
    <row r="633" ht="15.75" customHeight="1" s="57"/>
    <row r="634" ht="15.75" customHeight="1" s="57"/>
    <row r="635" ht="15.75" customHeight="1" s="57"/>
    <row r="636" ht="15.75" customHeight="1" s="57"/>
    <row r="637" ht="15.75" customHeight="1" s="57"/>
    <row r="638" ht="15.75" customHeight="1" s="57"/>
    <row r="639" ht="15.75" customHeight="1" s="57"/>
    <row r="640" ht="15.75" customHeight="1" s="57"/>
    <row r="641" ht="15.75" customHeight="1" s="57"/>
    <row r="642" ht="15.75" customHeight="1" s="57"/>
    <row r="643" ht="15.75" customHeight="1" s="57"/>
    <row r="644" ht="15.75" customHeight="1" s="57"/>
    <row r="645" ht="15.75" customHeight="1" s="57"/>
    <row r="646" ht="15.75" customHeight="1" s="57"/>
    <row r="647" ht="15.75" customHeight="1" s="57"/>
    <row r="648" ht="15.75" customHeight="1" s="57"/>
    <row r="649" ht="15.75" customHeight="1" s="57"/>
    <row r="650" ht="15.75" customHeight="1" s="57"/>
    <row r="651" ht="15.75" customHeight="1" s="57"/>
    <row r="652" ht="15.75" customHeight="1" s="57"/>
    <row r="653" ht="15.75" customHeight="1" s="57"/>
    <row r="654" ht="15.75" customHeight="1" s="57"/>
    <row r="655" ht="15.75" customHeight="1" s="57"/>
    <row r="656" ht="15.75" customHeight="1" s="57"/>
    <row r="657" ht="15.75" customHeight="1" s="57"/>
    <row r="658" ht="15.75" customHeight="1" s="57"/>
    <row r="659" ht="15.75" customHeight="1" s="57"/>
    <row r="660" ht="15.75" customHeight="1" s="57"/>
    <row r="661" ht="15.75" customHeight="1" s="57"/>
    <row r="662" ht="15.75" customHeight="1" s="57"/>
    <row r="663" ht="15.75" customHeight="1" s="57"/>
    <row r="664" ht="15.75" customHeight="1" s="57"/>
    <row r="665" ht="15.75" customHeight="1" s="57"/>
    <row r="666" ht="15.75" customHeight="1" s="57"/>
    <row r="667" ht="15.75" customHeight="1" s="57"/>
    <row r="668" ht="15.75" customHeight="1" s="57"/>
    <row r="669" ht="15.75" customHeight="1" s="57"/>
    <row r="670" ht="15.75" customHeight="1" s="57"/>
    <row r="671" ht="15.75" customHeight="1" s="57"/>
    <row r="672" ht="15.75" customHeight="1" s="57"/>
    <row r="673" ht="15.75" customHeight="1" s="57"/>
    <row r="674" ht="15.75" customHeight="1" s="57"/>
    <row r="675" ht="15.75" customHeight="1" s="57"/>
    <row r="676" ht="15.75" customHeight="1" s="57"/>
    <row r="677" ht="15.75" customHeight="1" s="57"/>
    <row r="678" ht="15.75" customHeight="1" s="57"/>
    <row r="679" ht="15.75" customHeight="1" s="57"/>
    <row r="680" ht="15.75" customHeight="1" s="57"/>
    <row r="681" ht="15.75" customHeight="1" s="57"/>
    <row r="682" ht="15.75" customHeight="1" s="57"/>
    <row r="683" ht="15.75" customHeight="1" s="57"/>
    <row r="684" ht="15.75" customHeight="1" s="57"/>
    <row r="685" ht="15.75" customHeight="1" s="57"/>
    <row r="686" ht="15.75" customHeight="1" s="57"/>
    <row r="687" ht="15.75" customHeight="1" s="57"/>
    <row r="688" ht="15.75" customHeight="1" s="57"/>
    <row r="689" ht="15.75" customHeight="1" s="57"/>
    <row r="690" ht="15.75" customHeight="1" s="57"/>
    <row r="691" ht="15.75" customHeight="1" s="57"/>
    <row r="692" ht="15.75" customHeight="1" s="57"/>
    <row r="693" ht="15.75" customHeight="1" s="57"/>
    <row r="694" ht="15.75" customHeight="1" s="57"/>
    <row r="695" ht="15.75" customHeight="1" s="57"/>
    <row r="696" ht="15.75" customHeight="1" s="57"/>
    <row r="697" ht="15.75" customHeight="1" s="57"/>
    <row r="698" ht="15.75" customHeight="1" s="57"/>
    <row r="699" ht="15.75" customHeight="1" s="57"/>
    <row r="700" ht="15.75" customHeight="1" s="57"/>
    <row r="701" ht="15.75" customHeight="1" s="57"/>
    <row r="702" ht="15.75" customHeight="1" s="57"/>
    <row r="703" ht="15.75" customHeight="1" s="57"/>
    <row r="704" ht="15.75" customHeight="1" s="57"/>
    <row r="705" ht="15.75" customHeight="1" s="57"/>
    <row r="706" ht="15.75" customHeight="1" s="57"/>
    <row r="707" ht="15.75" customHeight="1" s="57"/>
    <row r="708" ht="15.75" customHeight="1" s="57"/>
    <row r="709" ht="15.75" customHeight="1" s="57"/>
    <row r="710" ht="15.75" customHeight="1" s="57"/>
    <row r="711" ht="15.75" customHeight="1" s="57"/>
    <row r="712" ht="15.75" customHeight="1" s="57"/>
    <row r="713" ht="15.75" customHeight="1" s="57"/>
    <row r="714" ht="15.75" customHeight="1" s="57"/>
    <row r="715" ht="15.75" customHeight="1" s="57"/>
    <row r="716" ht="15.75" customHeight="1" s="57"/>
    <row r="717" ht="15.75" customHeight="1" s="57"/>
    <row r="718" ht="15.75" customHeight="1" s="57"/>
    <row r="719" ht="15.75" customHeight="1" s="57"/>
    <row r="720" ht="15.75" customHeight="1" s="57"/>
    <row r="721" ht="15.75" customHeight="1" s="57"/>
    <row r="722" ht="15.75" customHeight="1" s="57"/>
    <row r="723" ht="15.75" customHeight="1" s="57"/>
    <row r="724" ht="15.75" customHeight="1" s="57"/>
    <row r="725" ht="15.75" customHeight="1" s="57"/>
    <row r="726" ht="15.75" customHeight="1" s="57"/>
    <row r="727" ht="15.75" customHeight="1" s="57"/>
    <row r="728" ht="15.75" customHeight="1" s="57"/>
    <row r="729" ht="15.75" customHeight="1" s="57"/>
    <row r="730" ht="15.75" customHeight="1" s="57"/>
    <row r="731" ht="15.75" customHeight="1" s="57"/>
    <row r="732" ht="15.75" customHeight="1" s="57"/>
    <row r="733" ht="15.75" customHeight="1" s="57"/>
    <row r="734" ht="15.75" customHeight="1" s="57"/>
    <row r="735" ht="15.75" customHeight="1" s="57"/>
    <row r="736" ht="15.75" customHeight="1" s="57"/>
    <row r="737" ht="15.75" customHeight="1" s="57"/>
    <row r="738" ht="15.75" customHeight="1" s="57"/>
    <row r="739" ht="15.75" customHeight="1" s="57"/>
    <row r="740" ht="15.75" customHeight="1" s="57"/>
    <row r="741" ht="15.75" customHeight="1" s="57"/>
    <row r="742" ht="15.75" customHeight="1" s="57"/>
    <row r="743" ht="15.75" customHeight="1" s="57"/>
    <row r="744" ht="15.75" customHeight="1" s="57"/>
    <row r="745" ht="15.75" customHeight="1" s="57"/>
    <row r="746" ht="15.75" customHeight="1" s="57"/>
    <row r="747" ht="15.75" customHeight="1" s="57"/>
    <row r="748" ht="15.75" customHeight="1" s="57"/>
    <row r="749" ht="15.75" customHeight="1" s="57"/>
    <row r="750" ht="15.75" customHeight="1" s="57"/>
    <row r="751" ht="15.75" customHeight="1" s="57"/>
    <row r="752" ht="15.75" customHeight="1" s="57"/>
    <row r="753" ht="15.75" customHeight="1" s="57"/>
    <row r="754" ht="15.75" customHeight="1" s="57"/>
    <row r="755" ht="15.75" customHeight="1" s="57"/>
    <row r="756" ht="15.75" customHeight="1" s="57"/>
    <row r="757" ht="15.75" customHeight="1" s="57"/>
    <row r="758" ht="15.75" customHeight="1" s="57"/>
    <row r="759" ht="15.75" customHeight="1" s="57"/>
    <row r="760" ht="15.75" customHeight="1" s="57"/>
    <row r="761" ht="15.75" customHeight="1" s="57"/>
    <row r="762" ht="15.75" customHeight="1" s="57"/>
    <row r="763" ht="15.75" customHeight="1" s="57"/>
    <row r="764" ht="15.75" customHeight="1" s="57"/>
    <row r="765" ht="15.75" customHeight="1" s="57"/>
    <row r="766" ht="15.75" customHeight="1" s="57"/>
    <row r="767" ht="15.75" customHeight="1" s="57"/>
    <row r="768" ht="15.75" customHeight="1" s="57"/>
    <row r="769" ht="15.75" customHeight="1" s="57"/>
    <row r="770" ht="15.75" customHeight="1" s="57"/>
    <row r="771" ht="15.75" customHeight="1" s="57"/>
    <row r="772" ht="15.75" customHeight="1" s="57"/>
    <row r="773" ht="15.75" customHeight="1" s="57"/>
    <row r="774" ht="15.75" customHeight="1" s="57"/>
    <row r="775" ht="15.75" customHeight="1" s="57"/>
    <row r="776" ht="15.75" customHeight="1" s="57"/>
    <row r="777" ht="15.75" customHeight="1" s="57"/>
    <row r="778" ht="15.75" customHeight="1" s="57"/>
    <row r="779" ht="15.75" customHeight="1" s="57"/>
    <row r="780" ht="15.75" customHeight="1" s="57"/>
    <row r="781" ht="15.75" customHeight="1" s="57"/>
    <row r="782" ht="15.75" customHeight="1" s="57"/>
    <row r="783" ht="15.75" customHeight="1" s="57"/>
    <row r="784" ht="15.75" customHeight="1" s="57"/>
    <row r="785" ht="15.75" customHeight="1" s="57"/>
    <row r="786" ht="15.75" customHeight="1" s="57"/>
    <row r="787" ht="15.75" customHeight="1" s="57"/>
    <row r="788" ht="15.75" customHeight="1" s="57"/>
    <row r="789" ht="15.75" customHeight="1" s="57"/>
    <row r="790" ht="15.75" customHeight="1" s="57"/>
    <row r="791" ht="15.75" customHeight="1" s="57"/>
    <row r="792" ht="15.75" customHeight="1" s="57"/>
    <row r="793" ht="15.75" customHeight="1" s="57"/>
    <row r="794" ht="15.75" customHeight="1" s="57"/>
    <row r="795" ht="15.75" customHeight="1" s="57"/>
    <row r="796" ht="15.75" customHeight="1" s="57"/>
    <row r="797" ht="15.75" customHeight="1" s="57"/>
    <row r="798" ht="15.75" customHeight="1" s="57"/>
    <row r="799" ht="15.75" customHeight="1" s="57"/>
    <row r="800" ht="15.75" customHeight="1" s="57"/>
    <row r="801" ht="15.75" customHeight="1" s="57"/>
    <row r="802" ht="15.75" customHeight="1" s="57"/>
    <row r="803" ht="15.75" customHeight="1" s="57"/>
    <row r="804" ht="15.75" customHeight="1" s="57"/>
    <row r="805" ht="15.75" customHeight="1" s="57"/>
    <row r="806" ht="15.75" customHeight="1" s="57"/>
    <row r="807" ht="15.75" customHeight="1" s="57"/>
    <row r="808" ht="15.75" customHeight="1" s="57"/>
    <row r="809" ht="15.75" customHeight="1" s="57"/>
    <row r="810" ht="15.75" customHeight="1" s="57"/>
    <row r="811" ht="15.75" customHeight="1" s="57"/>
    <row r="812" ht="15.75" customHeight="1" s="57"/>
    <row r="813" ht="15.75" customHeight="1" s="57"/>
    <row r="814" ht="15.75" customHeight="1" s="57"/>
    <row r="815" ht="15.75" customHeight="1" s="57"/>
    <row r="816" ht="15.75" customHeight="1" s="57"/>
    <row r="817" ht="15.75" customHeight="1" s="57"/>
    <row r="818" ht="15.75" customHeight="1" s="57"/>
    <row r="819" ht="15.75" customHeight="1" s="57"/>
    <row r="820" ht="15.75" customHeight="1" s="57"/>
    <row r="821" ht="15.75" customHeight="1" s="57"/>
    <row r="822" ht="15.75" customHeight="1" s="57"/>
    <row r="823" ht="15.75" customHeight="1" s="57"/>
    <row r="824" ht="15.75" customHeight="1" s="57"/>
    <row r="825" ht="15.75" customHeight="1" s="57"/>
    <row r="826" ht="15.75" customHeight="1" s="57"/>
    <row r="827" ht="15.75" customHeight="1" s="57"/>
    <row r="828" ht="15.75" customHeight="1" s="57"/>
    <row r="829" ht="15.75" customHeight="1" s="57"/>
    <row r="830" ht="15.75" customHeight="1" s="57"/>
    <row r="831" ht="15.75" customHeight="1" s="57"/>
    <row r="832" ht="15.75" customHeight="1" s="57"/>
    <row r="833" ht="15.75" customHeight="1" s="57"/>
    <row r="834" ht="15.75" customHeight="1" s="57"/>
    <row r="835" ht="15.75" customHeight="1" s="57"/>
    <row r="836" ht="15.75" customHeight="1" s="57"/>
    <row r="837" ht="15.75" customHeight="1" s="57"/>
    <row r="838" ht="15.75" customHeight="1" s="57"/>
    <row r="839" ht="15.75" customHeight="1" s="57"/>
    <row r="840" ht="15.75" customHeight="1" s="57"/>
    <row r="841" ht="15.75" customHeight="1" s="57"/>
    <row r="842" ht="15.75" customHeight="1" s="57"/>
    <row r="843" ht="15.75" customHeight="1" s="57"/>
    <row r="844" ht="15.75" customHeight="1" s="57"/>
    <row r="845" ht="15.75" customHeight="1" s="57"/>
    <row r="846" ht="15.75" customHeight="1" s="57"/>
    <row r="847" ht="15.75" customHeight="1" s="57"/>
    <row r="848" ht="15.75" customHeight="1" s="57"/>
    <row r="849" ht="15.75" customHeight="1" s="57"/>
    <row r="850" ht="15.75" customHeight="1" s="57"/>
    <row r="851" ht="15.75" customHeight="1" s="57"/>
    <row r="852" ht="15.75" customHeight="1" s="57"/>
    <row r="853" ht="15.75" customHeight="1" s="57"/>
    <row r="854" ht="15.75" customHeight="1" s="57"/>
    <row r="855" ht="15.75" customHeight="1" s="57"/>
    <row r="856" ht="15.75" customHeight="1" s="57"/>
    <row r="857" ht="15.75" customHeight="1" s="57"/>
    <row r="858" ht="15.75" customHeight="1" s="57"/>
    <row r="859" ht="15.75" customHeight="1" s="57"/>
    <row r="860" ht="15.75" customHeight="1" s="57"/>
    <row r="861" ht="15.75" customHeight="1" s="57"/>
    <row r="862" ht="15.75" customHeight="1" s="57"/>
    <row r="863" ht="15.75" customHeight="1" s="57"/>
    <row r="864" ht="15.75" customHeight="1" s="57"/>
    <row r="865" ht="15.75" customHeight="1" s="57"/>
    <row r="866" ht="15.75" customHeight="1" s="57"/>
    <row r="867" ht="15.75" customHeight="1" s="57"/>
    <row r="868" ht="15.75" customHeight="1" s="57"/>
    <row r="869" ht="15.75" customHeight="1" s="57"/>
    <row r="870" ht="15.75" customHeight="1" s="57"/>
    <row r="871" ht="15.75" customHeight="1" s="57"/>
    <row r="872" ht="15.75" customHeight="1" s="57"/>
    <row r="873" ht="15.75" customHeight="1" s="57"/>
    <row r="874" ht="15.75" customHeight="1" s="57"/>
    <row r="875" ht="15.75" customHeight="1" s="57"/>
    <row r="876" ht="15.75" customHeight="1" s="57"/>
    <row r="877" ht="15.75" customHeight="1" s="57"/>
    <row r="878" ht="15.75" customHeight="1" s="57"/>
    <row r="879" ht="15.75" customHeight="1" s="57"/>
    <row r="880" ht="15.75" customHeight="1" s="57"/>
    <row r="881" ht="15.75" customHeight="1" s="57"/>
    <row r="882" ht="15.75" customHeight="1" s="57"/>
    <row r="883" ht="15.75" customHeight="1" s="57"/>
    <row r="884" ht="15.75" customHeight="1" s="57"/>
    <row r="885" ht="15.75" customHeight="1" s="57"/>
    <row r="886" ht="15.75" customHeight="1" s="57"/>
    <row r="887" ht="15.75" customHeight="1" s="57"/>
    <row r="888" ht="15.75" customHeight="1" s="57"/>
    <row r="889" ht="15.75" customHeight="1" s="57"/>
    <row r="890" ht="15.75" customHeight="1" s="57"/>
    <row r="891" ht="15.75" customHeight="1" s="57"/>
    <row r="892" ht="15.75" customHeight="1" s="57"/>
    <row r="893" ht="15.75" customHeight="1" s="57"/>
    <row r="894" ht="15.75" customHeight="1" s="57"/>
    <row r="895" ht="15.75" customHeight="1" s="57"/>
    <row r="896" ht="15.75" customHeight="1" s="57"/>
    <row r="897" ht="15.75" customHeight="1" s="57"/>
    <row r="898" ht="15.75" customHeight="1" s="57"/>
    <row r="899" ht="15.75" customHeight="1" s="57"/>
    <row r="900" ht="15.75" customHeight="1" s="57"/>
    <row r="901" ht="15.75" customHeight="1" s="57"/>
    <row r="902" ht="15.75" customHeight="1" s="57"/>
    <row r="903" ht="15.75" customHeight="1" s="57"/>
    <row r="904" ht="15.75" customHeight="1" s="57"/>
    <row r="905" ht="15.75" customHeight="1" s="57"/>
    <row r="906" ht="15.75" customHeight="1" s="57"/>
    <row r="907" ht="15.75" customHeight="1" s="57"/>
    <row r="908" ht="15.75" customHeight="1" s="57"/>
    <row r="909" ht="15.75" customHeight="1" s="57"/>
    <row r="910" ht="15.75" customHeight="1" s="57"/>
    <row r="911" ht="15.75" customHeight="1" s="57"/>
    <row r="912" ht="15.75" customHeight="1" s="57"/>
    <row r="913" ht="15.75" customHeight="1" s="57"/>
    <row r="914" ht="15.75" customHeight="1" s="57"/>
    <row r="915" ht="15.75" customHeight="1" s="57"/>
    <row r="916" ht="15.75" customHeight="1" s="57"/>
    <row r="917" ht="15.75" customHeight="1" s="57"/>
    <row r="918" ht="15.75" customHeight="1" s="57"/>
    <row r="919" ht="15.75" customHeight="1" s="57"/>
    <row r="920" ht="15.75" customHeight="1" s="57"/>
    <row r="921" ht="15.75" customHeight="1" s="57"/>
    <row r="922" ht="15.75" customHeight="1" s="57"/>
    <row r="923" ht="15.75" customHeight="1" s="57"/>
    <row r="924" ht="15.75" customHeight="1" s="57"/>
    <row r="925" ht="15.75" customHeight="1" s="57"/>
    <row r="926" ht="15.75" customHeight="1" s="57"/>
    <row r="927" ht="15.75" customHeight="1" s="57"/>
    <row r="928" ht="15.75" customHeight="1" s="57"/>
    <row r="929" ht="15.75" customHeight="1" s="57"/>
    <row r="930" ht="15.75" customHeight="1" s="57"/>
    <row r="931" ht="15.75" customHeight="1" s="57"/>
    <row r="932" ht="15.75" customHeight="1" s="57"/>
    <row r="933" ht="15.75" customHeight="1" s="57"/>
    <row r="934" ht="15.75" customHeight="1" s="57"/>
    <row r="935" ht="15.75" customHeight="1" s="57"/>
    <row r="936" ht="15.75" customHeight="1" s="57"/>
    <row r="937" ht="15.75" customHeight="1" s="57"/>
    <row r="938" ht="15.75" customHeight="1" s="57"/>
    <row r="939" ht="15.75" customHeight="1" s="57"/>
    <row r="940" ht="15.75" customHeight="1" s="57"/>
    <row r="941" ht="15.75" customHeight="1" s="57"/>
    <row r="942" ht="15.75" customHeight="1" s="57"/>
    <row r="943" ht="15.75" customHeight="1" s="57"/>
    <row r="944" ht="15.75" customHeight="1" s="57"/>
    <row r="945" ht="15.75" customHeight="1" s="57"/>
    <row r="946" ht="15.75" customHeight="1" s="57"/>
    <row r="947" ht="15.75" customHeight="1" s="57"/>
    <row r="948" ht="15.75" customHeight="1" s="57"/>
    <row r="949" ht="15.75" customHeight="1" s="57"/>
    <row r="950" ht="15.75" customHeight="1" s="57"/>
    <row r="951" ht="15.75" customHeight="1" s="57"/>
    <row r="952" ht="15.75" customHeight="1" s="57"/>
    <row r="953" ht="15.75" customHeight="1" s="57"/>
    <row r="954" ht="15.75" customHeight="1" s="57"/>
    <row r="955" ht="15.75" customHeight="1" s="57"/>
    <row r="956" ht="15.75" customHeight="1" s="57"/>
    <row r="957" ht="15.75" customHeight="1" s="57"/>
    <row r="958" ht="15.75" customHeight="1" s="57"/>
    <row r="959" ht="15.75" customHeight="1" s="57"/>
    <row r="960" ht="15.75" customHeight="1" s="57"/>
    <row r="961" ht="15.75" customHeight="1" s="57"/>
    <row r="962" ht="15.75" customHeight="1" s="57"/>
    <row r="963" ht="15.75" customHeight="1" s="57"/>
    <row r="964" ht="15.75" customHeight="1" s="57"/>
    <row r="965" ht="15.75" customHeight="1" s="57"/>
    <row r="966" ht="15.75" customHeight="1" s="57"/>
    <row r="967" ht="15.75" customHeight="1" s="57"/>
    <row r="968" ht="15.75" customHeight="1" s="57"/>
    <row r="969" ht="15.75" customHeight="1" s="57"/>
    <row r="970" ht="15.75" customHeight="1" s="57"/>
    <row r="971" ht="15.75" customHeight="1" s="57"/>
    <row r="972" ht="15.75" customHeight="1" s="57"/>
    <row r="973" ht="15.75" customHeight="1" s="57"/>
    <row r="974" ht="15.75" customHeight="1" s="57"/>
    <row r="975" ht="15.75" customHeight="1" s="57"/>
    <row r="976" ht="15.75" customHeight="1" s="57"/>
    <row r="977" ht="15.75" customHeight="1" s="57"/>
    <row r="978" ht="15.75" customHeight="1" s="57"/>
    <row r="979" ht="15.75" customHeight="1" s="57"/>
    <row r="980" ht="15.75" customHeight="1" s="57"/>
    <row r="981" ht="15.75" customHeight="1" s="57"/>
    <row r="982" ht="15.75" customHeight="1" s="57"/>
    <row r="983" ht="15.75" customHeight="1" s="57"/>
    <row r="984" ht="15.75" customHeight="1" s="57"/>
    <row r="985" ht="15.75" customHeight="1" s="57"/>
    <row r="986" ht="15.75" customHeight="1" s="57"/>
  </sheetData>
  <mergeCells count="6">
    <mergeCell ref="A2:L2"/>
    <mergeCell ref="A4:D4"/>
    <mergeCell ref="A1:L1"/>
    <mergeCell ref="A36:L36"/>
    <mergeCell ref="A17:L17"/>
    <mergeCell ref="A34:C34"/>
  </mergeCells>
  <conditionalFormatting sqref="A6:D14">
    <cfRule type="expression" priority="1" dxfId="0">
      <formula>MOD(ROW(),2)=0</formula>
    </cfRule>
  </conditionalFormatting>
  <conditionalFormatting sqref="A19:L33">
    <cfRule type="expression" priority="2" dxfId="0">
      <formula>MOD(ROW(),2)=0</formula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selection activeCell="A1" sqref="A1"/>
    </sheetView>
  </sheetViews>
  <sheetFormatPr baseColWidth="8" defaultColWidth="12.63" defaultRowHeight="15" customHeight="1"/>
  <cols>
    <col width="7" customWidth="1" style="57" min="1" max="1"/>
    <col width="18" customWidth="1" style="57" min="2" max="3"/>
    <col width="22" customWidth="1" style="57" min="4" max="4"/>
    <col width="34" customWidth="1" style="57" min="5" max="5"/>
    <col width="36" customWidth="1" style="57" min="6" max="6"/>
    <col width="10" customWidth="1" style="57" min="7" max="7"/>
    <col width="9" customWidth="1" style="57" min="8" max="8"/>
    <col width="12" customWidth="1" style="57" min="9" max="9"/>
    <col width="13" customWidth="1" style="57" min="10" max="10"/>
    <col width="14" customWidth="1" style="57" min="11" max="12"/>
    <col width="13" customWidth="1" style="57" min="13" max="13"/>
    <col width="14" customWidth="1" style="57" min="14" max="14"/>
    <col width="12" customWidth="1" style="57" min="15" max="15"/>
    <col width="15" customWidth="1" style="57" min="16" max="16"/>
    <col width="13" customWidth="1" style="57" min="17" max="17"/>
    <col width="14" customWidth="1" style="57" min="18" max="18"/>
    <col width="18" customWidth="1" style="57" min="19" max="19"/>
    <col width="34" customWidth="1" style="57" min="20" max="20"/>
  </cols>
  <sheetData>
    <row r="1" ht="30" customHeight="1" s="57">
      <c r="A1" s="1" t="inlineStr">
        <is>
          <t>COMMERCIAL TI - SWIM SCHOOL - SCOPE ESTIMATE DETAIL</t>
        </is>
      </c>
    </row>
    <row r="2">
      <c r="A2" s="5" t="inlineStr">
        <is>
          <t>Detailed priced scope. Unit rates are matched to the master pricing library or supported project-specific quotes.</t>
        </is>
      </c>
    </row>
    <row r="3">
      <c r="A3" s="15" t="n"/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</row>
    <row r="4" ht="33.75" customHeight="1" s="57">
      <c r="A4" s="12" t="inlineStr">
        <is>
          <t>Line</t>
        </is>
      </c>
      <c r="B4" s="12" t="inlineStr">
        <is>
          <t>Scope Group</t>
        </is>
      </c>
      <c r="C4" s="12" t="inlineStr">
        <is>
          <t>CSI / Drawing Ref</t>
        </is>
      </c>
      <c r="D4" s="12" t="inlineStr">
        <is>
          <t>Trade</t>
        </is>
      </c>
      <c r="E4" s="12" t="inlineStr">
        <is>
          <t>Description</t>
        </is>
      </c>
      <c r="F4" s="12" t="inlineStr">
        <is>
          <t>Quantity Basis / Takeoff Ref</t>
        </is>
      </c>
      <c r="G4" s="12" t="inlineStr">
        <is>
          <t>Qty</t>
        </is>
      </c>
      <c r="H4" s="12" t="inlineStr">
        <is>
          <t>Unit</t>
        </is>
      </c>
      <c r="I4" s="12" t="inlineStr">
        <is>
          <t>Labor Unit</t>
        </is>
      </c>
      <c r="J4" s="12" t="inlineStr">
        <is>
          <t>Material Unit</t>
        </is>
      </c>
      <c r="K4" s="12" t="inlineStr">
        <is>
          <t>Labor Cost</t>
        </is>
      </c>
      <c r="L4" s="12" t="inlineStr">
        <is>
          <t>Material Cost</t>
        </is>
      </c>
      <c r="M4" s="12" t="inlineStr">
        <is>
          <t>Material Tax</t>
        </is>
      </c>
      <c r="N4" s="12" t="inlineStr">
        <is>
          <t>Direct Cost</t>
        </is>
      </c>
      <c r="O4" s="12" t="inlineStr">
        <is>
          <t>OH&amp;P</t>
        </is>
      </c>
      <c r="P4" s="12" t="inlineStr">
        <is>
          <t>Before Contingency</t>
        </is>
      </c>
      <c r="Q4" s="12" t="inlineStr">
        <is>
          <t>Contingency</t>
        </is>
      </c>
      <c r="R4" s="12" t="inlineStr">
        <is>
          <t>Final Budget</t>
        </is>
      </c>
      <c r="S4" s="12" t="inlineStr">
        <is>
          <t>Max Owner Material Price (+5%)</t>
        </is>
      </c>
      <c r="T4" s="12" t="inlineStr">
        <is>
          <t>Source / Note</t>
        </is>
      </c>
    </row>
    <row r="5">
      <c r="A5" s="28">
        <f>IF(E5="","",ROW()-4)</f>
        <v/>
      </c>
      <c r="B5" s="47" t="inlineStr">
        <is>
          <t>General Conditions</t>
        </is>
      </c>
      <c r="C5" s="47" t="inlineStr">
        <is>
          <t>DIV-01</t>
        </is>
      </c>
      <c r="D5" s="47" t="inlineStr">
        <is>
          <t>General Requirements</t>
        </is>
      </c>
      <c r="E5" s="47" t="inlineStr">
        <is>
          <t>Project general conditions, supervision, temporary facilities, protection, dumpsters, lifts, cleaning and coordination</t>
        </is>
      </c>
      <c r="F5" s="47" t="inlineStr">
        <is>
          <t>Swim school GC estimate | 24-week assumed schedule</t>
        </is>
      </c>
      <c r="G5" s="26" t="n">
        <v>1</v>
      </c>
      <c r="H5" s="28" t="inlineStr">
        <is>
          <t>LS</t>
        </is>
      </c>
      <c r="I5" s="33" t="n">
        <v>159376</v>
      </c>
      <c r="J5" s="33" t="n">
        <v>0</v>
      </c>
      <c r="K5" s="33">
        <f>IF(G5="","",G5*I5)</f>
        <v/>
      </c>
      <c r="L5" s="33">
        <f>IF(G5="","",G5*J5)</f>
        <v/>
      </c>
      <c r="M5" s="33">
        <f>IF(G5="","",L5*8.3%)</f>
        <v/>
      </c>
      <c r="N5" s="33">
        <f>IF(G5="","",K5+L5+M5)</f>
        <v/>
      </c>
      <c r="O5" s="33">
        <f>IF(G5="","",N5*15%)</f>
        <v/>
      </c>
      <c r="P5" s="33">
        <f>IF(G5="","",N5+O5)</f>
        <v/>
      </c>
      <c r="Q5" s="33">
        <f>IF(G5="","",P5*5%)</f>
        <v/>
      </c>
      <c r="R5" s="33">
        <f>IF(G5="","",P5+Q5)</f>
        <v/>
      </c>
      <c r="S5" s="46">
        <f>IF(G5="","",L5*1.05)</f>
        <v/>
      </c>
      <c r="T5" s="47" t="n"/>
    </row>
    <row r="6">
      <c r="A6" s="28">
        <f>IF(E6="","",ROW()-4)</f>
        <v/>
      </c>
      <c r="B6" s="47" t="inlineStr">
        <is>
          <t>General Conditions</t>
        </is>
      </c>
      <c r="C6" s="47" t="inlineStr">
        <is>
          <t>DIV-01</t>
        </is>
      </c>
      <c r="D6" s="47" t="inlineStr">
        <is>
          <t>General Requirements</t>
        </is>
      </c>
      <c r="E6" s="47" t="inlineStr">
        <is>
          <t>Permits, plan review and agency fees allowance</t>
        </is>
      </c>
      <c r="F6" s="47" t="inlineStr">
        <is>
          <t>Swim school GC estimate | Municipal building + pool review + separate permits</t>
        </is>
      </c>
      <c r="G6" s="26" t="n">
        <v>1</v>
      </c>
      <c r="H6" s="28" t="inlineStr">
        <is>
          <t>LS</t>
        </is>
      </c>
      <c r="I6" s="33" t="n">
        <v>20000</v>
      </c>
      <c r="J6" s="33" t="n">
        <v>0</v>
      </c>
      <c r="K6" s="33">
        <f>IF(G6="","",G6*I6)</f>
        <v/>
      </c>
      <c r="L6" s="33">
        <f>IF(G6="","",G6*J6)</f>
        <v/>
      </c>
      <c r="M6" s="33">
        <f>IF(G6="","",L6*8.3%)</f>
        <v/>
      </c>
      <c r="N6" s="33">
        <f>IF(G6="","",K6+L6+M6)</f>
        <v/>
      </c>
      <c r="O6" s="33">
        <f>IF(G6="","",N6*15%)</f>
        <v/>
      </c>
      <c r="P6" s="33">
        <f>IF(G6="","",N6+O6)</f>
        <v/>
      </c>
      <c r="Q6" s="33">
        <f>IF(G6="","",P6*5%)</f>
        <v/>
      </c>
      <c r="R6" s="33">
        <f>IF(G6="","",P6+Q6)</f>
        <v/>
      </c>
      <c r="S6" s="46">
        <f>IF(G6="","",L6*1.05)</f>
        <v/>
      </c>
      <c r="T6" s="47" t="n"/>
    </row>
    <row r="7">
      <c r="A7" s="28">
        <f>IF(E7="","",ROW()-4)</f>
        <v/>
      </c>
      <c r="B7" s="47" t="inlineStr">
        <is>
          <t>General Conditions</t>
        </is>
      </c>
      <c r="C7" s="47" t="inlineStr">
        <is>
          <t>DIV-01</t>
        </is>
      </c>
      <c r="D7" s="47" t="inlineStr">
        <is>
          <t>General Requirements</t>
        </is>
      </c>
      <c r="E7" s="47" t="inlineStr">
        <is>
          <t>Gas utility service / meter fee allowance</t>
        </is>
      </c>
      <c r="F7" s="47" t="inlineStr">
        <is>
          <t>Swim school GC estimate | 915.4 MBH new meter at 5 PSI</t>
        </is>
      </c>
      <c r="G7" s="26" t="n">
        <v>1</v>
      </c>
      <c r="H7" s="28" t="inlineStr">
        <is>
          <t>LS</t>
        </is>
      </c>
      <c r="I7" s="33" t="n">
        <v>12000</v>
      </c>
      <c r="J7" s="33" t="n">
        <v>0</v>
      </c>
      <c r="K7" s="33">
        <f>IF(G7="","",G7*I7)</f>
        <v/>
      </c>
      <c r="L7" s="33">
        <f>IF(G7="","",G7*J7)</f>
        <v/>
      </c>
      <c r="M7" s="33">
        <f>IF(G7="","",L7*8.3%)</f>
        <v/>
      </c>
      <c r="N7" s="33">
        <f>IF(G7="","",K7+L7+M7)</f>
        <v/>
      </c>
      <c r="O7" s="33">
        <f>IF(G7="","",N7*15%)</f>
        <v/>
      </c>
      <c r="P7" s="33">
        <f>IF(G7="","",N7+O7)</f>
        <v/>
      </c>
      <c r="Q7" s="33">
        <f>IF(G7="","",P7*5%)</f>
        <v/>
      </c>
      <c r="R7" s="33">
        <f>IF(G7="","",P7+Q7)</f>
        <v/>
      </c>
      <c r="S7" s="46">
        <f>IF(G7="","",L7*1.05)</f>
        <v/>
      </c>
      <c r="T7" s="47" t="n"/>
    </row>
    <row r="8">
      <c r="A8" s="28">
        <f>IF(E8="","",ROW()-4)</f>
        <v/>
      </c>
      <c r="B8" s="47" t="inlineStr">
        <is>
          <t>General Conditions</t>
        </is>
      </c>
      <c r="C8" s="47" t="inlineStr">
        <is>
          <t>DIV-01</t>
        </is>
      </c>
      <c r="D8" s="47" t="inlineStr">
        <is>
          <t>General Requirements</t>
        </is>
      </c>
      <c r="E8" s="47" t="inlineStr">
        <is>
          <t>TDLR registration + RAS plan review and inspection allowance</t>
        </is>
      </c>
      <c r="F8" s="47" t="inlineStr">
        <is>
          <t>Swim school GC estimate | Texas accessibility review</t>
        </is>
      </c>
      <c r="G8" s="26" t="n">
        <v>1</v>
      </c>
      <c r="H8" s="28" t="inlineStr">
        <is>
          <t>LS</t>
        </is>
      </c>
      <c r="I8" s="33" t="n">
        <v>2500</v>
      </c>
      <c r="J8" s="33" t="n">
        <v>0</v>
      </c>
      <c r="K8" s="33">
        <f>IF(G8="","",G8*I8)</f>
        <v/>
      </c>
      <c r="L8" s="33">
        <f>IF(G8="","",G8*J8)</f>
        <v/>
      </c>
      <c r="M8" s="33">
        <f>IF(G8="","",L8*8.3%)</f>
        <v/>
      </c>
      <c r="N8" s="33">
        <f>IF(G8="","",K8+L8+M8)</f>
        <v/>
      </c>
      <c r="O8" s="33">
        <f>IF(G8="","",N8*15%)</f>
        <v/>
      </c>
      <c r="P8" s="33">
        <f>IF(G8="","",N8+O8)</f>
        <v/>
      </c>
      <c r="Q8" s="33">
        <f>IF(G8="","",P8*5%)</f>
        <v/>
      </c>
      <c r="R8" s="33">
        <f>IF(G8="","",P8+Q8)</f>
        <v/>
      </c>
      <c r="S8" s="46">
        <f>IF(G8="","",L8*1.05)</f>
        <v/>
      </c>
      <c r="T8" s="47" t="n"/>
    </row>
    <row r="9">
      <c r="A9" s="28">
        <f>IF(E9="","",ROW()-4)</f>
        <v/>
      </c>
      <c r="B9" s="47" t="inlineStr">
        <is>
          <t>General Conditions</t>
        </is>
      </c>
      <c r="C9" s="47" t="inlineStr">
        <is>
          <t>DIV-01</t>
        </is>
      </c>
      <c r="D9" s="47" t="inlineStr">
        <is>
          <t>General Requirements</t>
        </is>
      </c>
      <c r="E9" s="47" t="inlineStr">
        <is>
          <t>Third-party special inspections and testing allowance</t>
        </is>
      </c>
      <c r="F9" s="47" t="inlineStr">
        <is>
          <t>Swim school GC estimate | structural, concrete and welding inspections</t>
        </is>
      </c>
      <c r="G9" s="26" t="n">
        <v>1</v>
      </c>
      <c r="H9" s="28" t="inlineStr">
        <is>
          <t>LS</t>
        </is>
      </c>
      <c r="I9" s="33" t="n">
        <v>14000</v>
      </c>
      <c r="J9" s="33" t="n">
        <v>0</v>
      </c>
      <c r="K9" s="33">
        <f>IF(G9="","",G9*I9)</f>
        <v/>
      </c>
      <c r="L9" s="33">
        <f>IF(G9="","",G9*J9)</f>
        <v/>
      </c>
      <c r="M9" s="33">
        <f>IF(G9="","",L9*8.3%)</f>
        <v/>
      </c>
      <c r="N9" s="33">
        <f>IF(G9="","",K9+L9+M9)</f>
        <v/>
      </c>
      <c r="O9" s="33">
        <f>IF(G9="","",N9*15%)</f>
        <v/>
      </c>
      <c r="P9" s="33">
        <f>IF(G9="","",N9+O9)</f>
        <v/>
      </c>
      <c r="Q9" s="33">
        <f>IF(G9="","",P9*5%)</f>
        <v/>
      </c>
      <c r="R9" s="33">
        <f>IF(G9="","",P9+Q9)</f>
        <v/>
      </c>
      <c r="S9" s="46">
        <f>IF(G9="","",L9*1.05)</f>
        <v/>
      </c>
      <c r="T9" s="47" t="n"/>
    </row>
    <row r="10">
      <c r="A10" s="28">
        <f>IF(E10="","",ROW()-4)</f>
        <v/>
      </c>
      <c r="B10" s="47" t="inlineStr">
        <is>
          <t>Architectural / Structural</t>
        </is>
      </c>
      <c r="C10" s="47" t="inlineStr">
        <is>
          <t>DIV-02</t>
        </is>
      </c>
      <c r="D10" s="47" t="inlineStr">
        <is>
          <t>Demolition &amp; Existing Conditions</t>
        </is>
      </c>
      <c r="E10" s="47" t="inlineStr">
        <is>
          <t>Complete Division 02 existing conditions / demolition package</t>
        </is>
      </c>
      <c r="F10" s="47" t="inlineStr">
        <is>
          <t>1,050 SF pool slab removal; 380 LF plumbing trench sawcut; 265 CY pool excavation; haul-off, selective demo, test pits and adjacent-tenant protection</t>
        </is>
      </c>
      <c r="G10" s="26" t="n">
        <v>1</v>
      </c>
      <c r="H10" s="28" t="inlineStr">
        <is>
          <t>LS</t>
        </is>
      </c>
      <c r="I10" s="33" t="n">
        <v>55196.7</v>
      </c>
      <c r="J10" s="33" t="n">
        <v>15568.3</v>
      </c>
      <c r="K10" s="33">
        <f>IF(G10="","",G10*I10)</f>
        <v/>
      </c>
      <c r="L10" s="33">
        <f>IF(G10="","",G10*J10)</f>
        <v/>
      </c>
      <c r="M10" s="33">
        <f>IF(G10="","",L10*8.3%)</f>
        <v/>
      </c>
      <c r="N10" s="33">
        <f>IF(G10="","",K10+L10+M10)</f>
        <v/>
      </c>
      <c r="O10" s="33">
        <f>IF(G10="","",N10*15%)</f>
        <v/>
      </c>
      <c r="P10" s="33">
        <f>IF(G10="","",N10+O10)</f>
        <v/>
      </c>
      <c r="Q10" s="33">
        <f>IF(G10="","",P10*5%)</f>
        <v/>
      </c>
      <c r="R10" s="33">
        <f>IF(G10="","",P10+Q10)</f>
        <v/>
      </c>
      <c r="S10" s="46">
        <f>IF(G10="","",L10*1.05)</f>
        <v/>
      </c>
      <c r="T10" s="47" t="n"/>
    </row>
    <row r="11">
      <c r="A11" s="28">
        <f>IF(E11="","",ROW()-4)</f>
        <v/>
      </c>
      <c r="B11" s="47" t="inlineStr">
        <is>
          <t>Architectural / Structural</t>
        </is>
      </c>
      <c r="C11" s="47" t="inlineStr">
        <is>
          <t>DIV-03</t>
        </is>
      </c>
      <c r="D11" s="47" t="inlineStr">
        <is>
          <t>Concrete</t>
        </is>
      </c>
      <c r="E11" s="47" t="inlineStr">
        <is>
          <t>Complete Division 03 non-pool concrete package</t>
        </is>
      </c>
      <c r="F11" s="47" t="inlineStr">
        <is>
          <t>380 LF trench repair; 120 SF slab infill; 8 housekeeping pads; ADA lift slab; 130 LF trench drain encasement; termite treatment</t>
        </is>
      </c>
      <c r="G11" s="26" t="n">
        <v>1</v>
      </c>
      <c r="H11" s="28" t="inlineStr">
        <is>
          <t>LS</t>
        </is>
      </c>
      <c r="I11" s="33" t="n">
        <v>25717.6</v>
      </c>
      <c r="J11" s="33" t="n">
        <v>12102.4</v>
      </c>
      <c r="K11" s="33">
        <f>IF(G11="","",G11*I11)</f>
        <v/>
      </c>
      <c r="L11" s="33">
        <f>IF(G11="","",G11*J11)</f>
        <v/>
      </c>
      <c r="M11" s="33">
        <f>IF(G11="","",L11*8.3%)</f>
        <v/>
      </c>
      <c r="N11" s="33">
        <f>IF(G11="","",K11+L11+M11)</f>
        <v/>
      </c>
      <c r="O11" s="33">
        <f>IF(G11="","",N11*15%)</f>
        <v/>
      </c>
      <c r="P11" s="33">
        <f>IF(G11="","",N11+O11)</f>
        <v/>
      </c>
      <c r="Q11" s="33">
        <f>IF(G11="","",P11*5%)</f>
        <v/>
      </c>
      <c r="R11" s="33">
        <f>IF(G11="","",P11+Q11)</f>
        <v/>
      </c>
      <c r="S11" s="46">
        <f>IF(G11="","",L11*1.05)</f>
        <v/>
      </c>
      <c r="T11" s="47" t="n"/>
    </row>
    <row r="12">
      <c r="A12" s="28">
        <f>IF(E12="","",ROW()-4)</f>
        <v/>
      </c>
      <c r="B12" s="47" t="inlineStr">
        <is>
          <t>Architectural / Structural</t>
        </is>
      </c>
      <c r="C12" s="47" t="inlineStr">
        <is>
          <t>DIV-05</t>
        </is>
      </c>
      <c r="D12" s="47" t="inlineStr">
        <is>
          <t>Structural &amp; Misc Metals</t>
        </is>
      </c>
      <c r="E12" s="47" t="inlineStr">
        <is>
          <t>Complete Division 05 structural and miscellaneous metals package</t>
        </is>
      </c>
      <c r="F12" s="47" t="inlineStr">
        <is>
          <t>1.9 tons new structural steel; temporary shoring; field welding; 4 rooftop-unit sleepers; misc equipment/pipe supports</t>
        </is>
      </c>
      <c r="G12" s="26" t="n">
        <v>1</v>
      </c>
      <c r="H12" s="28" t="inlineStr">
        <is>
          <t>LS</t>
        </is>
      </c>
      <c r="I12" s="33" t="n">
        <v>22247.5</v>
      </c>
      <c r="J12" s="33" t="n">
        <v>18202.5</v>
      </c>
      <c r="K12" s="33">
        <f>IF(G12="","",G12*I12)</f>
        <v/>
      </c>
      <c r="L12" s="33">
        <f>IF(G12="","",G12*J12)</f>
        <v/>
      </c>
      <c r="M12" s="33">
        <f>IF(G12="","",L12*8.3%)</f>
        <v/>
      </c>
      <c r="N12" s="33">
        <f>IF(G12="","",K12+L12+M12)</f>
        <v/>
      </c>
      <c r="O12" s="33">
        <f>IF(G12="","",N12*15%)</f>
        <v/>
      </c>
      <c r="P12" s="33">
        <f>IF(G12="","",N12+O12)</f>
        <v/>
      </c>
      <c r="Q12" s="33">
        <f>IF(G12="","",P12*5%)</f>
        <v/>
      </c>
      <c r="R12" s="33">
        <f>IF(G12="","",P12+Q12)</f>
        <v/>
      </c>
      <c r="S12" s="46">
        <f>IF(G12="","",L12*1.05)</f>
        <v/>
      </c>
      <c r="T12" s="47" t="n"/>
    </row>
    <row r="13">
      <c r="A13" s="28">
        <f>IF(E13="","",ROW()-4)</f>
        <v/>
      </c>
      <c r="B13" s="47" t="inlineStr">
        <is>
          <t>Equipment &amp; Millwork</t>
        </is>
      </c>
      <c r="C13" s="47" t="inlineStr">
        <is>
          <t>DIV-06</t>
        </is>
      </c>
      <c r="D13" s="47" t="inlineStr">
        <is>
          <t>Millwork &amp; Carpentry</t>
        </is>
      </c>
      <c r="E13" s="47" t="inlineStr">
        <is>
          <t>Complete Division 06 millwork and carpentry package</t>
        </is>
      </c>
      <c r="F13" s="47" t="inlineStr">
        <is>
          <t>Reception pod, beverage station, retail casework/slatwall, blow-dry bar, baby-changing casework and backing/blocking</t>
        </is>
      </c>
      <c r="G13" s="26" t="n">
        <v>1</v>
      </c>
      <c r="H13" s="28" t="inlineStr">
        <is>
          <t>LS</t>
        </is>
      </c>
      <c r="I13" s="33" t="n">
        <v>25935</v>
      </c>
      <c r="J13" s="33" t="n">
        <v>40565</v>
      </c>
      <c r="K13" s="33">
        <f>IF(G13="","",G13*I13)</f>
        <v/>
      </c>
      <c r="L13" s="33">
        <f>IF(G13="","",G13*J13)</f>
        <v/>
      </c>
      <c r="M13" s="33">
        <f>IF(G13="","",L13*8.3%)</f>
        <v/>
      </c>
      <c r="N13" s="33">
        <f>IF(G13="","",K13+L13+M13)</f>
        <v/>
      </c>
      <c r="O13" s="33">
        <f>IF(G13="","",N13*15%)</f>
        <v/>
      </c>
      <c r="P13" s="33">
        <f>IF(G13="","",N13+O13)</f>
        <v/>
      </c>
      <c r="Q13" s="33">
        <f>IF(G13="","",P13*5%)</f>
        <v/>
      </c>
      <c r="R13" s="33">
        <f>IF(G13="","",P13+Q13)</f>
        <v/>
      </c>
      <c r="S13" s="46">
        <f>IF(G13="","",L13*1.05)</f>
        <v/>
      </c>
      <c r="T13" s="47" t="n"/>
    </row>
    <row r="14">
      <c r="A14" s="28">
        <f>IF(E14="","",ROW()-4)</f>
        <v/>
      </c>
      <c r="B14" s="47" t="inlineStr">
        <is>
          <t>Architectural / Structural</t>
        </is>
      </c>
      <c r="C14" s="47" t="inlineStr">
        <is>
          <t>DIV-07</t>
        </is>
      </c>
      <c r="D14" s="47" t="inlineStr">
        <is>
          <t>Thermal / Waterproofing / Firestop</t>
        </is>
      </c>
      <c r="E14" s="47" t="inlineStr">
        <is>
          <t>Complete Division 07 thermal, moisture protection and firestopping package</t>
        </is>
      </c>
      <c r="F14" s="47" t="inlineStr">
        <is>
          <t>11 roof penetrations; roof patch/warranty coordination; UL firestopping; 380 LF deck joints; 136 LF submerged joints; interior sealants</t>
        </is>
      </c>
      <c r="G14" s="26" t="n">
        <v>1</v>
      </c>
      <c r="H14" s="28" t="inlineStr">
        <is>
          <t>LS</t>
        </is>
      </c>
      <c r="I14" s="33" t="n">
        <v>18287</v>
      </c>
      <c r="J14" s="33" t="n">
        <v>18287</v>
      </c>
      <c r="K14" s="33">
        <f>IF(G14="","",G14*I14)</f>
        <v/>
      </c>
      <c r="L14" s="33">
        <f>IF(G14="","",G14*J14)</f>
        <v/>
      </c>
      <c r="M14" s="33">
        <f>IF(G14="","",L14*8.3%)</f>
        <v/>
      </c>
      <c r="N14" s="33">
        <f>IF(G14="","",K14+L14+M14)</f>
        <v/>
      </c>
      <c r="O14" s="33">
        <f>IF(G14="","",N14*15%)</f>
        <v/>
      </c>
      <c r="P14" s="33">
        <f>IF(G14="","",N14+O14)</f>
        <v/>
      </c>
      <c r="Q14" s="33">
        <f>IF(G14="","",P14*5%)</f>
        <v/>
      </c>
      <c r="R14" s="33">
        <f>IF(G14="","",P14+Q14)</f>
        <v/>
      </c>
      <c r="S14" s="46">
        <f>IF(G14="","",L14*1.05)</f>
        <v/>
      </c>
      <c r="T14" s="47" t="n"/>
    </row>
    <row r="15">
      <c r="A15" s="28">
        <f>IF(E15="","",ROW()-4)</f>
        <v/>
      </c>
      <c r="B15" s="47" t="inlineStr">
        <is>
          <t>Architectural / Structural</t>
        </is>
      </c>
      <c r="C15" s="47" t="inlineStr">
        <is>
          <t>DIV-08</t>
        </is>
      </c>
      <c r="D15" s="47" t="inlineStr">
        <is>
          <t>Openings</t>
        </is>
      </c>
      <c r="E15" s="47" t="inlineStr">
        <is>
          <t>Complete Division 08 openings package</t>
        </is>
      </c>
      <c r="F15" s="47" t="inlineStr">
        <is>
          <t>20 door assemblies; thresholds; 1 fixed interior window; approx. 250 SF butt-glazed viewing wall; shower/misc glazing</t>
        </is>
      </c>
      <c r="G15" s="26" t="n">
        <v>1</v>
      </c>
      <c r="H15" s="28" t="inlineStr">
        <is>
          <t>LS</t>
        </is>
      </c>
      <c r="I15" s="33" t="n">
        <v>25882.5</v>
      </c>
      <c r="J15" s="33" t="n">
        <v>63367.5</v>
      </c>
      <c r="K15" s="33">
        <f>IF(G15="","",G15*I15)</f>
        <v/>
      </c>
      <c r="L15" s="33">
        <f>IF(G15="","",G15*J15)</f>
        <v/>
      </c>
      <c r="M15" s="33">
        <f>IF(G15="","",L15*8.3%)</f>
        <v/>
      </c>
      <c r="N15" s="33">
        <f>IF(G15="","",K15+L15+M15)</f>
        <v/>
      </c>
      <c r="O15" s="33">
        <f>IF(G15="","",N15*15%)</f>
        <v/>
      </c>
      <c r="P15" s="33">
        <f>IF(G15="","",N15+O15)</f>
        <v/>
      </c>
      <c r="Q15" s="33">
        <f>IF(G15="","",P15*5%)</f>
        <v/>
      </c>
      <c r="R15" s="33">
        <f>IF(G15="","",P15+Q15)</f>
        <v/>
      </c>
      <c r="S15" s="46">
        <f>IF(G15="","",L15*1.05)</f>
        <v/>
      </c>
      <c r="T15" s="47" t="n"/>
    </row>
    <row r="16">
      <c r="A16" s="28">
        <f>IF(E16="","",ROW()-4)</f>
        <v/>
      </c>
      <c r="B16" s="47" t="inlineStr">
        <is>
          <t>Finishes</t>
        </is>
      </c>
      <c r="C16" s="47" t="inlineStr">
        <is>
          <t>DIV-09</t>
        </is>
      </c>
      <c r="D16" s="47" t="inlineStr">
        <is>
          <t>Finishes</t>
        </is>
      </c>
      <c r="E16" s="47" t="inlineStr">
        <is>
          <t>Complete Division 09 finishes package</t>
        </is>
      </c>
      <c r="F16" s="47" t="inlineStr">
        <is>
          <t>540 LF metal-stud partitions; GWB ceilings/soffits; ACT; rubber/carpet/LVT/tile flooring; wall tile/FRP/slatwall; interior and wet-area epoxy painting</t>
        </is>
      </c>
      <c r="G16" s="26" t="n">
        <v>1</v>
      </c>
      <c r="H16" s="28" t="inlineStr">
        <is>
          <t>LS</t>
        </is>
      </c>
      <c r="I16" s="33" t="n">
        <v>131082.9</v>
      </c>
      <c r="J16" s="33" t="n">
        <v>94922.10000000001</v>
      </c>
      <c r="K16" s="33">
        <f>IF(G16="","",G16*I16)</f>
        <v/>
      </c>
      <c r="L16" s="33">
        <f>IF(G16="","",G16*J16)</f>
        <v/>
      </c>
      <c r="M16" s="33">
        <f>IF(G16="","",L16*8.3%)</f>
        <v/>
      </c>
      <c r="N16" s="33">
        <f>IF(G16="","",K16+L16+M16)</f>
        <v/>
      </c>
      <c r="O16" s="33">
        <f>IF(G16="","",N16*15%)</f>
        <v/>
      </c>
      <c r="P16" s="33">
        <f>IF(G16="","",N16+O16)</f>
        <v/>
      </c>
      <c r="Q16" s="33">
        <f>IF(G16="","",P16*5%)</f>
        <v/>
      </c>
      <c r="R16" s="33">
        <f>IF(G16="","",P16+Q16)</f>
        <v/>
      </c>
      <c r="S16" s="46">
        <f>IF(G16="","",L16*1.05)</f>
        <v/>
      </c>
      <c r="T16" s="47" t="n"/>
    </row>
    <row r="17">
      <c r="A17" s="28">
        <f>IF(E17="","",ROW()-4)</f>
        <v/>
      </c>
      <c r="B17" s="47" t="inlineStr">
        <is>
          <t>Finishes</t>
        </is>
      </c>
      <c r="C17" s="47" t="inlineStr">
        <is>
          <t>DIV-10</t>
        </is>
      </c>
      <c r="D17" s="47" t="inlineStr">
        <is>
          <t>Specialties</t>
        </is>
      </c>
      <c r="E17" s="47" t="inlineStr">
        <is>
          <t>Complete Division 10 specialties package</t>
        </is>
      </c>
      <c r="F17" s="47" t="inlineStr">
        <is>
          <t>Restroom accessories, baby tables, mirrors, extinguishers, ADA/code signage, wall graphics installation, changing-room partitions and cubbies/benches/lockers</t>
        </is>
      </c>
      <c r="G17" s="26" t="n">
        <v>1</v>
      </c>
      <c r="H17" s="28" t="inlineStr">
        <is>
          <t>LS</t>
        </is>
      </c>
      <c r="I17" s="33" t="n">
        <v>14357</v>
      </c>
      <c r="J17" s="33" t="n">
        <v>26663</v>
      </c>
      <c r="K17" s="33">
        <f>IF(G17="","",G17*I17)</f>
        <v/>
      </c>
      <c r="L17" s="33">
        <f>IF(G17="","",G17*J17)</f>
        <v/>
      </c>
      <c r="M17" s="33">
        <f>IF(G17="","",L17*8.3%)</f>
        <v/>
      </c>
      <c r="N17" s="33">
        <f>IF(G17="","",K17+L17+M17)</f>
        <v/>
      </c>
      <c r="O17" s="33">
        <f>IF(G17="","",N17*15%)</f>
        <v/>
      </c>
      <c r="P17" s="33">
        <f>IF(G17="","",N17+O17)</f>
        <v/>
      </c>
      <c r="Q17" s="33">
        <f>IF(G17="","",P17*5%)</f>
        <v/>
      </c>
      <c r="R17" s="33">
        <f>IF(G17="","",P17+Q17)</f>
        <v/>
      </c>
      <c r="S17" s="46">
        <f>IF(G17="","",L17*1.05)</f>
        <v/>
      </c>
      <c r="T17" s="47" t="n"/>
    </row>
    <row r="18">
      <c r="A18" s="28">
        <f>IF(E18="","",ROW()-4)</f>
        <v/>
      </c>
      <c r="B18" s="47" t="inlineStr">
        <is>
          <t>Equipment &amp; Millwork</t>
        </is>
      </c>
      <c r="C18" s="47" t="inlineStr">
        <is>
          <t>DIV-11</t>
        </is>
      </c>
      <c r="D18" s="47" t="inlineStr">
        <is>
          <t>Equipment &amp; Furnishings</t>
        </is>
      </c>
      <c r="E18" s="47" t="inlineStr">
        <is>
          <t>Complete Division 11/12 equipment and furnishings GC-scope package</t>
        </is>
      </c>
      <c r="F18" s="47" t="inlineStr">
        <is>
          <t>Receive/uncrate/set/connect approx. 40 owner-provided equipment tags; swimsuit dryer; 2 merchandisers</t>
        </is>
      </c>
      <c r="G18" s="26" t="n">
        <v>1</v>
      </c>
      <c r="H18" s="28" t="inlineStr">
        <is>
          <t>LS</t>
        </is>
      </c>
      <c r="I18" s="33" t="n">
        <v>19380</v>
      </c>
      <c r="J18" s="33" t="n">
        <v>1020</v>
      </c>
      <c r="K18" s="33">
        <f>IF(G18="","",G18*I18)</f>
        <v/>
      </c>
      <c r="L18" s="33">
        <f>IF(G18="","",G18*J18)</f>
        <v/>
      </c>
      <c r="M18" s="33">
        <f>IF(G18="","",L18*8.3%)</f>
        <v/>
      </c>
      <c r="N18" s="33">
        <f>IF(G18="","",K18+L18+M18)</f>
        <v/>
      </c>
      <c r="O18" s="33">
        <f>IF(G18="","",N18*15%)</f>
        <v/>
      </c>
      <c r="P18" s="33">
        <f>IF(G18="","",N18+O18)</f>
        <v/>
      </c>
      <c r="Q18" s="33">
        <f>IF(G18="","",P18*5%)</f>
        <v/>
      </c>
      <c r="R18" s="33">
        <f>IF(G18="","",P18+Q18)</f>
        <v/>
      </c>
      <c r="S18" s="46">
        <f>IF(G18="","",L18*1.05)</f>
        <v/>
      </c>
      <c r="T18" s="47" t="n"/>
    </row>
    <row r="19">
      <c r="A19" s="28">
        <f>IF(E19="","",ROW()-4)</f>
        <v/>
      </c>
      <c r="B19" s="47" t="inlineStr">
        <is>
          <t>Aquatic / Pool</t>
        </is>
      </c>
      <c r="C19" s="47" t="inlineStr">
        <is>
          <t>DIV-13</t>
        </is>
      </c>
      <c r="D19" s="47" t="inlineStr">
        <is>
          <t>Aquatic / Pool Package</t>
        </is>
      </c>
      <c r="E19" s="47" t="inlineStr">
        <is>
          <t>Complete Division 13 aquatic / swimming pool package</t>
        </is>
      </c>
      <c r="F19" s="47" t="inlineStr">
        <is>
          <t>931 SF water surface; 136 LF perimeter; 28,115 gal; shell, reinforcing, finishes, piping, filtration/treatment equipment, deck equipment, signage, startup and training</t>
        </is>
      </c>
      <c r="G19" s="26" t="n">
        <v>1</v>
      </c>
      <c r="H19" s="28" t="inlineStr">
        <is>
          <t>LS</t>
        </is>
      </c>
      <c r="I19" s="33" t="n">
        <v>112896.4</v>
      </c>
      <c r="J19" s="33" t="n">
        <v>169344.6</v>
      </c>
      <c r="K19" s="33">
        <f>IF(G19="","",G19*I19)</f>
        <v/>
      </c>
      <c r="L19" s="33">
        <f>IF(G19="","",G19*J19)</f>
        <v/>
      </c>
      <c r="M19" s="33">
        <f>IF(G19="","",L19*8.3%)</f>
        <v/>
      </c>
      <c r="N19" s="33">
        <f>IF(G19="","",K19+L19+M19)</f>
        <v/>
      </c>
      <c r="O19" s="33">
        <f>IF(G19="","",N19*15%)</f>
        <v/>
      </c>
      <c r="P19" s="33">
        <f>IF(G19="","",N19+O19)</f>
        <v/>
      </c>
      <c r="Q19" s="33">
        <f>IF(G19="","",P19*5%)</f>
        <v/>
      </c>
      <c r="R19" s="33">
        <f>IF(G19="","",P19+Q19)</f>
        <v/>
      </c>
      <c r="S19" s="46">
        <f>IF(G19="","",L19*1.05)</f>
        <v/>
      </c>
      <c r="T19" s="47" t="n"/>
    </row>
    <row r="20">
      <c r="A20" s="28">
        <f>IF(E20="","",ROW()-4)</f>
        <v/>
      </c>
      <c r="B20" s="47" t="inlineStr">
        <is>
          <t>Fire Protection</t>
        </is>
      </c>
      <c r="C20" s="47" t="inlineStr">
        <is>
          <t>DIV-21</t>
        </is>
      </c>
      <c r="D20" s="47" t="inlineStr">
        <is>
          <t>Fire Suppression</t>
        </is>
      </c>
      <c r="E20" s="47" t="inlineStr">
        <is>
          <t>Complete Division 21 fire-suppression modifications</t>
        </is>
      </c>
      <c r="F20" s="47" t="inlineStr">
        <is>
          <t>58 head relocations/additions; 22 corrosion-resistant natatorium heads; shop drawings, hydraulic calculations, permit and inspections</t>
        </is>
      </c>
      <c r="G20" s="26" t="n">
        <v>1</v>
      </c>
      <c r="H20" s="28" t="inlineStr">
        <is>
          <t>LS</t>
        </is>
      </c>
      <c r="I20" s="33" t="n">
        <v>20311.2</v>
      </c>
      <c r="J20" s="33" t="n">
        <v>11928.8</v>
      </c>
      <c r="K20" s="33">
        <f>IF(G20="","",G20*I20)</f>
        <v/>
      </c>
      <c r="L20" s="33">
        <f>IF(G20="","",G20*J20)</f>
        <v/>
      </c>
      <c r="M20" s="33">
        <f>IF(G20="","",L20*8.3%)</f>
        <v/>
      </c>
      <c r="N20" s="33">
        <f>IF(G20="","",K20+L20+M20)</f>
        <v/>
      </c>
      <c r="O20" s="33">
        <f>IF(G20="","",N20*15%)</f>
        <v/>
      </c>
      <c r="P20" s="33">
        <f>IF(G20="","",N20+O20)</f>
        <v/>
      </c>
      <c r="Q20" s="33">
        <f>IF(G20="","",P20*5%)</f>
        <v/>
      </c>
      <c r="R20" s="33">
        <f>IF(G20="","",P20+Q20)</f>
        <v/>
      </c>
      <c r="S20" s="46">
        <f>IF(G20="","",L20*1.05)</f>
        <v/>
      </c>
      <c r="T20" s="47" t="n"/>
    </row>
    <row r="21" ht="15.75" customHeight="1" s="57">
      <c r="A21" s="28">
        <f>IF(E21="","",ROW()-4)</f>
        <v/>
      </c>
      <c r="B21" s="47" t="inlineStr">
        <is>
          <t>Plumbing</t>
        </is>
      </c>
      <c r="C21" s="47" t="inlineStr">
        <is>
          <t>DIV-22</t>
        </is>
      </c>
      <c r="D21" s="47" t="inlineStr">
        <is>
          <t>Plumbing</t>
        </is>
      </c>
      <c r="E21" s="47" t="inlineStr">
        <is>
          <t>Complete Division 22 plumbing package</t>
        </is>
      </c>
      <c r="F21" s="47" t="inlineStr">
        <is>
          <t>Fixtures; 130 LF trench drain; 9 floor drains; 420 LF underslab sanitary; 520 LF domestic water; gas water heater/recirc; 915.4 MBH gas system; backwash pit; RPZs; testing</t>
        </is>
      </c>
      <c r="G21" s="26" t="n">
        <v>1</v>
      </c>
      <c r="H21" s="28" t="inlineStr">
        <is>
          <t>LS</t>
        </is>
      </c>
      <c r="I21" s="33" t="n">
        <v>76273.60000000001</v>
      </c>
      <c r="J21" s="33" t="n">
        <v>124446.4</v>
      </c>
      <c r="K21" s="33">
        <f>IF(G21="","",G21*I21)</f>
        <v/>
      </c>
      <c r="L21" s="33">
        <f>IF(G21="","",G21*J21)</f>
        <v/>
      </c>
      <c r="M21" s="33">
        <f>IF(G21="","",L21*8.3%)</f>
        <v/>
      </c>
      <c r="N21" s="33">
        <f>IF(G21="","",K21+L21+M21)</f>
        <v/>
      </c>
      <c r="O21" s="33">
        <f>IF(G21="","",N21*15%)</f>
        <v/>
      </c>
      <c r="P21" s="33">
        <f>IF(G21="","",N21+O21)</f>
        <v/>
      </c>
      <c r="Q21" s="33">
        <f>IF(G21="","",P21*5%)</f>
        <v/>
      </c>
      <c r="R21" s="33">
        <f>IF(G21="","",P21+Q21)</f>
        <v/>
      </c>
      <c r="S21" s="46">
        <f>IF(G21="","",L21*1.05)</f>
        <v/>
      </c>
      <c r="T21" s="47" t="n"/>
    </row>
    <row r="22" ht="15.75" customHeight="1" s="57">
      <c r="A22" s="28">
        <f>IF(E22="","",ROW()-4)</f>
        <v/>
      </c>
      <c r="B22" s="47" t="inlineStr">
        <is>
          <t>HVAC</t>
        </is>
      </c>
      <c r="C22" s="47" t="inlineStr">
        <is>
          <t>DIV-23</t>
        </is>
      </c>
      <c r="D22" s="47" t="inlineStr">
        <is>
          <t>HVAC</t>
        </is>
      </c>
      <c r="E22" s="47" t="inlineStr">
        <is>
          <t>Complete Division 23 HVAC package</t>
        </is>
      </c>
      <c r="F22" s="47" t="inlineStr">
        <is>
          <t>26 nominal tons total: 15T DOAS, 6T RTU-1, 5T RTU-2; MAU; pool and general exhaust; coated/insulated ductwork; 190 LF fabric duct; controls; TAB/commissioning</t>
        </is>
      </c>
      <c r="G22" s="26" t="n">
        <v>1</v>
      </c>
      <c r="H22" s="28" t="inlineStr">
        <is>
          <t>LS</t>
        </is>
      </c>
      <c r="I22" s="33" t="n">
        <v>124416</v>
      </c>
      <c r="J22" s="33" t="n">
        <v>152064</v>
      </c>
      <c r="K22" s="33">
        <f>IF(G22="","",G22*I22)</f>
        <v/>
      </c>
      <c r="L22" s="33">
        <f>IF(G22="","",G22*J22)</f>
        <v/>
      </c>
      <c r="M22" s="33">
        <f>IF(G22="","",L22*8.3%)</f>
        <v/>
      </c>
      <c r="N22" s="33">
        <f>IF(G22="","",K22+L22+M22)</f>
        <v/>
      </c>
      <c r="O22" s="33">
        <f>IF(G22="","",N22*15%)</f>
        <v/>
      </c>
      <c r="P22" s="33">
        <f>IF(G22="","",N22+O22)</f>
        <v/>
      </c>
      <c r="Q22" s="33">
        <f>IF(G22="","",P22*5%)</f>
        <v/>
      </c>
      <c r="R22" s="33">
        <f>IF(G22="","",P22+Q22)</f>
        <v/>
      </c>
      <c r="S22" s="46">
        <f>IF(G22="","",L22*1.05)</f>
        <v/>
      </c>
      <c r="T22" s="47" t="n"/>
    </row>
    <row r="23" ht="15.75" customHeight="1" s="57">
      <c r="A23" s="28">
        <f>IF(E23="","",ROW()-4)</f>
        <v/>
      </c>
      <c r="B23" s="47" t="inlineStr">
        <is>
          <t>Electrical &amp; Low Voltage</t>
        </is>
      </c>
      <c r="C23" s="47" t="inlineStr">
        <is>
          <t>DIV-26</t>
        </is>
      </c>
      <c r="D23" s="47" t="inlineStr">
        <is>
          <t>Electrical</t>
        </is>
      </c>
      <c r="E23" s="47" t="inlineStr">
        <is>
          <t>Complete Division 26 electrical package</t>
        </is>
      </c>
      <c r="F23" s="47" t="inlineStr">
        <is>
          <t>Existing service tap; Panels A/B/C; 75 kVA transformer; mechanical and pool equipment power; equipotential bonding; approx. 78 fixtures; controls; FA/low-voltage modifications; grounding</t>
        </is>
      </c>
      <c r="G23" s="26" t="n">
        <v>1</v>
      </c>
      <c r="H23" s="28" t="inlineStr">
        <is>
          <t>LS</t>
        </is>
      </c>
      <c r="I23" s="33" t="n">
        <v>108015.6</v>
      </c>
      <c r="J23" s="33" t="n">
        <v>149164.4</v>
      </c>
      <c r="K23" s="33">
        <f>IF(G23="","",G23*I23)</f>
        <v/>
      </c>
      <c r="L23" s="33">
        <f>IF(G23="","",G23*J23)</f>
        <v/>
      </c>
      <c r="M23" s="33">
        <f>IF(G23="","",L23*8.3%)</f>
        <v/>
      </c>
      <c r="N23" s="33">
        <f>IF(G23="","",K23+L23+M23)</f>
        <v/>
      </c>
      <c r="O23" s="33">
        <f>IF(G23="","",N23*15%)</f>
        <v/>
      </c>
      <c r="P23" s="33">
        <f>IF(G23="","",N23+O23)</f>
        <v/>
      </c>
      <c r="Q23" s="33">
        <f>IF(G23="","",P23*5%)</f>
        <v/>
      </c>
      <c r="R23" s="33">
        <f>IF(G23="","",P23+Q23)</f>
        <v/>
      </c>
      <c r="S23" s="46">
        <f>IF(G23="","",L23*1.05)</f>
        <v/>
      </c>
      <c r="T23" s="47" t="n"/>
    </row>
    <row r="24" ht="15.75" customHeight="1" s="57">
      <c r="A24" s="53" t="inlineStr">
        <is>
          <t>DETAIL ESTIMATE TOTAL</t>
        </is>
      </c>
      <c r="K24" s="54">
        <f>SUM(K5:K23)</f>
        <v/>
      </c>
      <c r="L24" s="54">
        <f>SUM(L5:L23)</f>
        <v/>
      </c>
      <c r="M24" s="54">
        <f>SUM(M5:M23)</f>
        <v/>
      </c>
      <c r="N24" s="54">
        <f>SUM(N5:N23)</f>
        <v/>
      </c>
      <c r="O24" s="54">
        <f>SUM(O5:O23)</f>
        <v/>
      </c>
      <c r="P24" s="54">
        <f>SUM(P5:P23)</f>
        <v/>
      </c>
      <c r="Q24" s="54">
        <f>SUM(Q5:Q23)</f>
        <v/>
      </c>
      <c r="R24" s="54">
        <f>SUM(R5:R23)</f>
        <v/>
      </c>
      <c r="S24" s="54">
        <f>SUM(S5:S23)</f>
        <v/>
      </c>
      <c r="T24" s="15" t="n"/>
    </row>
    <row r="25" ht="15.75" customHeight="1" s="57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</row>
    <row r="26" ht="27.75" customHeight="1" s="57">
      <c r="A26" s="55" t="inlineStr">
        <is>
          <t>Material selection allowance: owner-selected materials may be priced up to 105% of the stated material allowance. The allowance is already covered by contingency and is not added again to the contract price.</t>
        </is>
      </c>
    </row>
    <row r="27" ht="15.75" customHeight="1" s="57"/>
    <row r="28" ht="15.75" customHeight="1" s="57"/>
    <row r="29" ht="15.75" customHeight="1" s="57"/>
    <row r="30" ht="15.75" customHeight="1" s="57"/>
    <row r="31" ht="15.75" customHeight="1" s="57"/>
    <row r="32" ht="15.75" customHeight="1" s="57"/>
    <row r="33" ht="15.75" customHeight="1" s="57"/>
    <row r="34" ht="15.75" customHeight="1" s="57"/>
    <row r="35" ht="15.75" customHeight="1" s="57"/>
    <row r="36" ht="15.75" customHeight="1" s="57"/>
    <row r="37" ht="15.75" customHeight="1" s="57"/>
    <row r="38" ht="15.75" customHeight="1" s="57"/>
    <row r="39" ht="15.75" customHeight="1" s="57"/>
    <row r="40" ht="15.75" customHeight="1" s="57"/>
    <row r="41" ht="15.75" customHeight="1" s="57"/>
    <row r="42" ht="15.75" customHeight="1" s="57"/>
    <row r="43" ht="15.75" customHeight="1" s="57"/>
    <row r="44" ht="15.75" customHeight="1" s="57"/>
    <row r="45" ht="15.75" customHeight="1" s="57"/>
    <row r="46" ht="15.75" customHeight="1" s="57"/>
    <row r="47" ht="15.75" customHeight="1" s="57"/>
    <row r="48" ht="15.75" customHeight="1" s="57"/>
    <row r="49" ht="15.75" customHeight="1" s="57"/>
    <row r="50" ht="15.75" customHeight="1" s="57"/>
    <row r="51" ht="15.75" customHeight="1" s="57"/>
    <row r="52" ht="15.75" customHeight="1" s="57"/>
    <row r="53" ht="15.75" customHeight="1" s="57"/>
    <row r="54" ht="15.75" customHeight="1" s="57"/>
    <row r="55" ht="15.75" customHeight="1" s="57"/>
    <row r="56" ht="15.75" customHeight="1" s="57"/>
    <row r="57" ht="15.75" customHeight="1" s="57"/>
    <row r="58" ht="15.75" customHeight="1" s="57"/>
    <row r="59" ht="15.75" customHeight="1" s="57"/>
    <row r="60" ht="15.75" customHeight="1" s="57"/>
    <row r="61" ht="15.75" customHeight="1" s="57"/>
    <row r="62" ht="15.75" customHeight="1" s="57"/>
    <row r="63" ht="15.75" customHeight="1" s="57"/>
    <row r="64" ht="15.75" customHeight="1" s="57"/>
    <row r="65" ht="15.75" customHeight="1" s="57"/>
    <row r="66" ht="15.75" customHeight="1" s="57"/>
    <row r="67" ht="15.75" customHeight="1" s="57"/>
    <row r="68" ht="15.75" customHeight="1" s="57"/>
    <row r="69" ht="15.75" customHeight="1" s="57"/>
    <row r="70" ht="15.75" customHeight="1" s="57"/>
    <row r="71" ht="15.75" customHeight="1" s="57"/>
    <row r="72" ht="15.75" customHeight="1" s="57"/>
    <row r="73" ht="15.75" customHeight="1" s="57"/>
    <row r="74" ht="15.75" customHeight="1" s="57"/>
    <row r="75" ht="15.75" customHeight="1" s="57"/>
    <row r="76" ht="15.75" customHeight="1" s="57"/>
    <row r="77" ht="15.75" customHeight="1" s="57"/>
    <row r="78" ht="15.75" customHeight="1" s="57"/>
    <row r="79" ht="15.75" customHeight="1" s="57"/>
    <row r="80" ht="15.75" customHeight="1" s="57"/>
    <row r="81" ht="15.75" customHeight="1" s="57"/>
    <row r="82" ht="15.75" customHeight="1" s="57"/>
    <row r="83" ht="15.75" customHeight="1" s="57"/>
    <row r="84" ht="15.75" customHeight="1" s="57"/>
    <row r="85" ht="15.75" customHeight="1" s="57"/>
    <row r="86" ht="15.75" customHeight="1" s="57"/>
    <row r="87" ht="15.75" customHeight="1" s="57"/>
    <row r="88" ht="15.75" customHeight="1" s="57"/>
    <row r="89" ht="15.75" customHeight="1" s="57"/>
    <row r="90" ht="15.75" customHeight="1" s="57"/>
    <row r="91" ht="15.75" customHeight="1" s="57"/>
    <row r="92" ht="15.75" customHeight="1" s="57"/>
    <row r="93" ht="15.75" customHeight="1" s="57"/>
    <row r="94" ht="15.75" customHeight="1" s="57"/>
    <row r="95" ht="15.75" customHeight="1" s="57"/>
    <row r="96" ht="15.75" customHeight="1" s="57"/>
    <row r="97" ht="15.75" customHeight="1" s="57"/>
    <row r="98" ht="15.75" customHeight="1" s="57"/>
    <row r="99" ht="15.75" customHeight="1" s="57"/>
    <row r="100" ht="15.75" customHeight="1" s="57"/>
    <row r="101" ht="15.75" customHeight="1" s="57"/>
    <row r="102" ht="15.75" customHeight="1" s="57"/>
    <row r="103" ht="15.75" customHeight="1" s="57"/>
    <row r="104" ht="15.75" customHeight="1" s="57"/>
    <row r="105" ht="15.75" customHeight="1" s="57"/>
    <row r="106" ht="15.75" customHeight="1" s="57"/>
    <row r="107" ht="15.75" customHeight="1" s="57"/>
    <row r="108" ht="15.75" customHeight="1" s="57"/>
    <row r="109" ht="15.75" customHeight="1" s="57"/>
    <row r="110" ht="15.75" customHeight="1" s="57"/>
    <row r="111" ht="15.75" customHeight="1" s="57"/>
    <row r="112" ht="15.75" customHeight="1" s="57"/>
    <row r="113" ht="15.75" customHeight="1" s="57"/>
    <row r="114" ht="15.75" customHeight="1" s="57"/>
    <row r="115" ht="15.75" customHeight="1" s="57"/>
    <row r="116" ht="15.75" customHeight="1" s="57"/>
    <row r="117" ht="15.75" customHeight="1" s="57"/>
    <row r="118" ht="15.75" customHeight="1" s="57"/>
    <row r="119" ht="15.75" customHeight="1" s="57"/>
    <row r="120" ht="15.75" customHeight="1" s="57"/>
    <row r="121" ht="15.75" customHeight="1" s="57"/>
    <row r="122" ht="15.75" customHeight="1" s="57"/>
    <row r="123" ht="15.75" customHeight="1" s="57"/>
    <row r="124" ht="15.75" customHeight="1" s="57"/>
    <row r="125" ht="15.75" customHeight="1" s="57"/>
    <row r="126" ht="15.75" customHeight="1" s="57"/>
    <row r="127" ht="15.75" customHeight="1" s="57"/>
    <row r="128" ht="15.75" customHeight="1" s="57"/>
    <row r="129" ht="15.75" customHeight="1" s="57"/>
    <row r="130" ht="15.75" customHeight="1" s="57"/>
    <row r="131" ht="15.75" customHeight="1" s="57"/>
    <row r="132" ht="15.75" customHeight="1" s="57"/>
    <row r="133" ht="15.75" customHeight="1" s="57"/>
    <row r="134" ht="15.75" customHeight="1" s="57"/>
    <row r="135" ht="15.75" customHeight="1" s="57"/>
    <row r="136" ht="15.75" customHeight="1" s="57"/>
    <row r="137" ht="15.75" customHeight="1" s="57"/>
    <row r="138" ht="15.75" customHeight="1" s="57"/>
    <row r="139" ht="15.75" customHeight="1" s="57"/>
    <row r="140" ht="15.75" customHeight="1" s="57"/>
    <row r="141" ht="15.75" customHeight="1" s="57"/>
    <row r="142" ht="15.75" customHeight="1" s="57"/>
    <row r="143" ht="15.75" customHeight="1" s="57"/>
    <row r="144" ht="15.75" customHeight="1" s="57"/>
    <row r="145" ht="15.75" customHeight="1" s="57"/>
    <row r="146" ht="15.75" customHeight="1" s="57"/>
    <row r="147" ht="15.75" customHeight="1" s="57"/>
    <row r="148" ht="15.75" customHeight="1" s="57"/>
    <row r="149" ht="15.75" customHeight="1" s="57"/>
    <row r="150" ht="15.75" customHeight="1" s="57"/>
    <row r="151" ht="15.75" customHeight="1" s="57"/>
    <row r="152" ht="15.75" customHeight="1" s="57"/>
    <row r="153" ht="15.75" customHeight="1" s="57"/>
    <row r="154" ht="15.75" customHeight="1" s="57"/>
    <row r="155" ht="15.75" customHeight="1" s="57"/>
    <row r="156" ht="15.75" customHeight="1" s="57"/>
    <row r="157" ht="15.75" customHeight="1" s="57"/>
    <row r="158" ht="15.75" customHeight="1" s="57"/>
    <row r="159" ht="15.75" customHeight="1" s="57"/>
    <row r="160" ht="15.75" customHeight="1" s="57"/>
    <row r="161" ht="15.75" customHeight="1" s="57"/>
    <row r="162" ht="15.75" customHeight="1" s="57"/>
    <row r="163" ht="15.75" customHeight="1" s="57"/>
    <row r="164" ht="15.75" customHeight="1" s="57"/>
    <row r="165" ht="15.75" customHeight="1" s="57"/>
    <row r="166" ht="15.75" customHeight="1" s="57"/>
    <row r="167" ht="15.75" customHeight="1" s="57"/>
    <row r="168" ht="15.75" customHeight="1" s="57"/>
    <row r="169" ht="15.75" customHeight="1" s="57"/>
    <row r="170" ht="15.75" customHeight="1" s="57"/>
    <row r="171" ht="15.75" customHeight="1" s="57"/>
    <row r="172" ht="15.75" customHeight="1" s="57"/>
    <row r="173" ht="15.75" customHeight="1" s="57"/>
    <row r="174" ht="15.75" customHeight="1" s="57"/>
    <row r="175" ht="15.75" customHeight="1" s="57"/>
    <row r="176" ht="15.75" customHeight="1" s="57"/>
    <row r="177" ht="15.75" customHeight="1" s="57"/>
    <row r="178" ht="15.75" customHeight="1" s="57"/>
    <row r="179" ht="15.75" customHeight="1" s="57"/>
    <row r="180" ht="15.75" customHeight="1" s="57"/>
    <row r="181" ht="15.75" customHeight="1" s="57"/>
    <row r="182" ht="15.75" customHeight="1" s="57"/>
    <row r="183" ht="15.75" customHeight="1" s="57"/>
    <row r="184" ht="15.75" customHeight="1" s="57"/>
    <row r="185" ht="15.75" customHeight="1" s="57"/>
    <row r="186" ht="15.75" customHeight="1" s="57"/>
    <row r="187" ht="15.75" customHeight="1" s="57"/>
    <row r="188" ht="15.75" customHeight="1" s="57"/>
    <row r="189" ht="15.75" customHeight="1" s="57"/>
    <row r="190" ht="15.75" customHeight="1" s="57"/>
    <row r="191" ht="15.75" customHeight="1" s="57"/>
    <row r="192" ht="15.75" customHeight="1" s="57"/>
    <row r="193" ht="15.75" customHeight="1" s="57"/>
    <row r="194" ht="15.75" customHeight="1" s="57"/>
    <row r="195" ht="15.75" customHeight="1" s="57"/>
    <row r="196" ht="15.75" customHeight="1" s="57"/>
    <row r="197" ht="15.75" customHeight="1" s="57"/>
    <row r="198" ht="15.75" customHeight="1" s="57"/>
    <row r="199" ht="15.75" customHeight="1" s="57"/>
    <row r="200" ht="15.75" customHeight="1" s="57"/>
    <row r="201" ht="15.75" customHeight="1" s="57"/>
    <row r="202" ht="15.75" customHeight="1" s="57"/>
    <row r="203" ht="15.75" customHeight="1" s="57"/>
    <row r="204" ht="15.75" customHeight="1" s="57"/>
    <row r="205" ht="15.75" customHeight="1" s="57"/>
    <row r="206" ht="15.75" customHeight="1" s="57"/>
    <row r="207" ht="15.75" customHeight="1" s="57"/>
    <row r="208" ht="15.75" customHeight="1" s="57"/>
    <row r="209" ht="15.75" customHeight="1" s="57"/>
    <row r="210" ht="15.75" customHeight="1" s="57"/>
    <row r="211" ht="15.75" customHeight="1" s="57"/>
    <row r="212" ht="15.75" customHeight="1" s="57"/>
    <row r="213" ht="15.75" customHeight="1" s="57"/>
    <row r="214" ht="15.75" customHeight="1" s="57"/>
    <row r="215" ht="15.75" customHeight="1" s="57"/>
    <row r="216" ht="15.75" customHeight="1" s="57"/>
    <row r="217" ht="15.75" customHeight="1" s="57"/>
    <row r="218" ht="15.75" customHeight="1" s="57"/>
    <row r="219" ht="15.75" customHeight="1" s="57"/>
    <row r="220" ht="15.75" customHeight="1" s="57"/>
    <row r="221" ht="15.75" customHeight="1" s="57"/>
    <row r="222" ht="15.75" customHeight="1" s="57"/>
    <row r="223" ht="15.75" customHeight="1" s="57"/>
    <row r="224" ht="15.75" customHeight="1" s="57"/>
    <row r="225" ht="15.75" customHeight="1" s="57"/>
    <row r="226" ht="15.75" customHeight="1" s="57"/>
    <row r="227" ht="15.75" customHeight="1" s="57"/>
    <row r="228" ht="15.75" customHeight="1" s="57"/>
    <row r="229" ht="15.75" customHeight="1" s="57"/>
    <row r="230" ht="15.75" customHeight="1" s="57"/>
    <row r="231" ht="15.75" customHeight="1" s="57"/>
    <row r="232" ht="15.75" customHeight="1" s="57"/>
    <row r="233" ht="15.75" customHeight="1" s="57"/>
    <row r="234" ht="15.75" customHeight="1" s="57"/>
    <row r="235" ht="15.75" customHeight="1" s="57"/>
    <row r="236" ht="15.75" customHeight="1" s="57"/>
    <row r="237" ht="15.75" customHeight="1" s="57"/>
    <row r="238" ht="15.75" customHeight="1" s="57"/>
    <row r="239" ht="15.75" customHeight="1" s="57"/>
    <row r="240" ht="15.75" customHeight="1" s="57"/>
    <row r="241" ht="15.75" customHeight="1" s="57"/>
    <row r="242" ht="15.75" customHeight="1" s="57"/>
    <row r="243" ht="15.75" customHeight="1" s="57"/>
    <row r="244" ht="15.75" customHeight="1" s="57"/>
    <row r="245" ht="15.75" customHeight="1" s="57"/>
    <row r="246" ht="15.75" customHeight="1" s="57"/>
    <row r="247" ht="15.75" customHeight="1" s="57"/>
    <row r="248" ht="15.75" customHeight="1" s="57"/>
    <row r="249" ht="15.75" customHeight="1" s="57"/>
    <row r="250" ht="15.75" customHeight="1" s="57"/>
    <row r="251" ht="15.75" customHeight="1" s="57"/>
    <row r="252" ht="15.75" customHeight="1" s="57"/>
    <row r="253" ht="15.75" customHeight="1" s="57"/>
    <row r="254" ht="15.75" customHeight="1" s="57"/>
    <row r="255" ht="15.75" customHeight="1" s="57"/>
    <row r="256" ht="15.75" customHeight="1" s="57"/>
    <row r="257" ht="15.75" customHeight="1" s="57"/>
    <row r="258" ht="15.75" customHeight="1" s="57"/>
    <row r="259" ht="15.75" customHeight="1" s="57"/>
    <row r="260" ht="15.75" customHeight="1" s="57"/>
    <row r="261" ht="15.75" customHeight="1" s="57"/>
    <row r="262" ht="15.75" customHeight="1" s="57"/>
    <row r="263" ht="15.75" customHeight="1" s="57"/>
    <row r="264" ht="15.75" customHeight="1" s="57"/>
    <row r="265" ht="15.75" customHeight="1" s="57"/>
    <row r="266" ht="15.75" customHeight="1" s="57"/>
    <row r="267" ht="15.75" customHeight="1" s="57"/>
    <row r="268" ht="15.75" customHeight="1" s="57"/>
    <row r="269" ht="15.75" customHeight="1" s="57"/>
    <row r="270" ht="15.75" customHeight="1" s="57"/>
    <row r="271" ht="15.75" customHeight="1" s="57"/>
    <row r="272" ht="15.75" customHeight="1" s="57"/>
    <row r="273" ht="15.75" customHeight="1" s="57"/>
    <row r="274" ht="15.75" customHeight="1" s="57"/>
    <row r="275" ht="15.75" customHeight="1" s="57"/>
    <row r="276" ht="15.75" customHeight="1" s="57"/>
    <row r="277" ht="15.75" customHeight="1" s="57"/>
    <row r="278" ht="15.75" customHeight="1" s="57"/>
    <row r="279" ht="15.75" customHeight="1" s="57"/>
    <row r="280" ht="15.75" customHeight="1" s="57"/>
    <row r="281" ht="15.75" customHeight="1" s="57"/>
    <row r="282" ht="15.75" customHeight="1" s="57"/>
    <row r="283" ht="15.75" customHeight="1" s="57"/>
    <row r="284" ht="15.75" customHeight="1" s="57"/>
    <row r="285" ht="15.75" customHeight="1" s="57"/>
    <row r="286" ht="15.75" customHeight="1" s="57"/>
    <row r="287" ht="15.75" customHeight="1" s="57"/>
    <row r="288" ht="15.75" customHeight="1" s="57"/>
    <row r="289" ht="15.75" customHeight="1" s="57"/>
    <row r="290" ht="15.75" customHeight="1" s="57"/>
    <row r="291" ht="15.75" customHeight="1" s="57"/>
    <row r="292" ht="15.75" customHeight="1" s="57"/>
    <row r="293" ht="15.75" customHeight="1" s="57"/>
    <row r="294" ht="15.75" customHeight="1" s="57"/>
    <row r="295" ht="15.75" customHeight="1" s="57"/>
    <row r="296" ht="15.75" customHeight="1" s="57"/>
    <row r="297" ht="15.75" customHeight="1" s="57"/>
    <row r="298" ht="15.75" customHeight="1" s="57"/>
    <row r="299" ht="15.75" customHeight="1" s="57"/>
    <row r="300" ht="15.75" customHeight="1" s="57"/>
    <row r="301" ht="15.75" customHeight="1" s="57"/>
    <row r="302" ht="15.75" customHeight="1" s="57"/>
    <row r="303" ht="15.75" customHeight="1" s="57"/>
    <row r="304" ht="15.75" customHeight="1" s="57"/>
    <row r="305" ht="15.75" customHeight="1" s="57"/>
    <row r="306" ht="15.75" customHeight="1" s="57"/>
    <row r="307" ht="15.75" customHeight="1" s="57"/>
    <row r="308" ht="15.75" customHeight="1" s="57"/>
    <row r="309" ht="15.75" customHeight="1" s="57"/>
    <row r="310" ht="15.75" customHeight="1" s="57"/>
    <row r="311" ht="15.75" customHeight="1" s="57"/>
    <row r="312" ht="15.75" customHeight="1" s="57"/>
    <row r="313" ht="15.75" customHeight="1" s="57"/>
    <row r="314" ht="15.75" customHeight="1" s="57"/>
    <row r="315" ht="15.75" customHeight="1" s="57"/>
    <row r="316" ht="15.75" customHeight="1" s="57"/>
    <row r="317" ht="15.75" customHeight="1" s="57"/>
    <row r="318" ht="15.75" customHeight="1" s="57"/>
    <row r="319" ht="15.75" customHeight="1" s="57"/>
    <row r="320" ht="15.75" customHeight="1" s="57"/>
    <row r="321" ht="15.75" customHeight="1" s="57"/>
    <row r="322" ht="15.75" customHeight="1" s="57"/>
    <row r="323" ht="15.75" customHeight="1" s="57"/>
    <row r="324" ht="15.75" customHeight="1" s="57"/>
    <row r="325" ht="15.75" customHeight="1" s="57"/>
    <row r="326" ht="15.75" customHeight="1" s="57"/>
    <row r="327" ht="15.75" customHeight="1" s="57"/>
    <row r="328" ht="15.75" customHeight="1" s="57"/>
    <row r="329" ht="15.75" customHeight="1" s="57"/>
    <row r="330" ht="15.75" customHeight="1" s="57"/>
    <row r="331" ht="15.75" customHeight="1" s="57"/>
    <row r="332" ht="15.75" customHeight="1" s="57"/>
    <row r="333" ht="15.75" customHeight="1" s="57"/>
    <row r="334" ht="15.75" customHeight="1" s="57"/>
    <row r="335" ht="15.75" customHeight="1" s="57"/>
    <row r="336" ht="15.75" customHeight="1" s="57"/>
    <row r="337" ht="15.75" customHeight="1" s="57"/>
    <row r="338" ht="15.75" customHeight="1" s="57"/>
    <row r="339" ht="15.75" customHeight="1" s="57"/>
    <row r="340" ht="15.75" customHeight="1" s="57"/>
    <row r="341" ht="15.75" customHeight="1" s="57"/>
    <row r="342" ht="15.75" customHeight="1" s="57"/>
    <row r="343" ht="15.75" customHeight="1" s="57"/>
    <row r="344" ht="15.75" customHeight="1" s="57"/>
    <row r="345" ht="15.75" customHeight="1" s="57"/>
    <row r="346" ht="15.75" customHeight="1" s="57"/>
    <row r="347" ht="15.75" customHeight="1" s="57"/>
    <row r="348" ht="15.75" customHeight="1" s="57"/>
    <row r="349" ht="15.75" customHeight="1" s="57"/>
    <row r="350" ht="15.75" customHeight="1" s="57"/>
    <row r="351" ht="15.75" customHeight="1" s="57"/>
    <row r="352" ht="15.75" customHeight="1" s="57"/>
    <row r="353" ht="15.75" customHeight="1" s="57"/>
    <row r="354" ht="15.75" customHeight="1" s="57"/>
    <row r="355" ht="15.75" customHeight="1" s="57"/>
    <row r="356" ht="15.75" customHeight="1" s="57"/>
    <row r="357" ht="15.75" customHeight="1" s="57"/>
    <row r="358" ht="15.75" customHeight="1" s="57"/>
    <row r="359" ht="15.75" customHeight="1" s="57"/>
    <row r="360" ht="15.75" customHeight="1" s="57"/>
    <row r="361" ht="15.75" customHeight="1" s="57"/>
    <row r="362" ht="15.75" customHeight="1" s="57"/>
    <row r="363" ht="15.75" customHeight="1" s="57"/>
    <row r="364" ht="15.75" customHeight="1" s="57"/>
    <row r="365" ht="15.75" customHeight="1" s="57"/>
    <row r="366" ht="15.75" customHeight="1" s="57"/>
    <row r="367" ht="15.75" customHeight="1" s="57"/>
    <row r="368" ht="15.75" customHeight="1" s="57"/>
    <row r="369" ht="15.75" customHeight="1" s="57"/>
    <row r="370" ht="15.75" customHeight="1" s="57"/>
    <row r="371" ht="15.75" customHeight="1" s="57"/>
    <row r="372" ht="15.75" customHeight="1" s="57"/>
    <row r="373" ht="15.75" customHeight="1" s="57"/>
    <row r="374" ht="15.75" customHeight="1" s="57"/>
    <row r="375" ht="15.75" customHeight="1" s="57"/>
    <row r="376" ht="15.75" customHeight="1" s="57"/>
    <row r="377" ht="15.75" customHeight="1" s="57"/>
    <row r="378" ht="15.75" customHeight="1" s="57"/>
    <row r="379" ht="15.75" customHeight="1" s="57"/>
    <row r="380" ht="15.75" customHeight="1" s="57"/>
    <row r="381" ht="15.75" customHeight="1" s="57"/>
    <row r="382" ht="15.75" customHeight="1" s="57"/>
    <row r="383" ht="15.75" customHeight="1" s="57"/>
    <row r="384" ht="15.75" customHeight="1" s="57"/>
    <row r="385" ht="15.75" customHeight="1" s="57"/>
    <row r="386" ht="15.75" customHeight="1" s="57"/>
    <row r="387" ht="15.75" customHeight="1" s="57"/>
    <row r="388" ht="15.75" customHeight="1" s="57"/>
    <row r="389" ht="15.75" customHeight="1" s="57"/>
    <row r="390" ht="15.75" customHeight="1" s="57"/>
    <row r="391" ht="15.75" customHeight="1" s="57"/>
    <row r="392" ht="15.75" customHeight="1" s="57"/>
    <row r="393" ht="15.75" customHeight="1" s="57"/>
    <row r="394" ht="15.75" customHeight="1" s="57"/>
    <row r="395" ht="15.75" customHeight="1" s="57"/>
    <row r="396" ht="15.75" customHeight="1" s="57"/>
    <row r="397" ht="15.75" customHeight="1" s="57"/>
    <row r="398" ht="15.75" customHeight="1" s="57"/>
    <row r="399" ht="15.75" customHeight="1" s="57"/>
    <row r="400" ht="15.75" customHeight="1" s="57"/>
    <row r="401" ht="15.75" customHeight="1" s="57"/>
    <row r="402" ht="15.75" customHeight="1" s="57"/>
    <row r="403" ht="15.75" customHeight="1" s="57"/>
    <row r="404" ht="15.75" customHeight="1" s="57"/>
    <row r="405" ht="15.75" customHeight="1" s="57"/>
    <row r="406" ht="15.75" customHeight="1" s="57"/>
    <row r="407" ht="15.75" customHeight="1" s="57"/>
    <row r="408" ht="15.75" customHeight="1" s="57"/>
    <row r="409" ht="15.75" customHeight="1" s="57"/>
    <row r="410" ht="15.75" customHeight="1" s="57"/>
    <row r="411" ht="15.75" customHeight="1" s="57"/>
    <row r="412" ht="15.75" customHeight="1" s="57"/>
    <row r="413" ht="15.75" customHeight="1" s="57"/>
    <row r="414" ht="15.75" customHeight="1" s="57"/>
    <row r="415" ht="15.75" customHeight="1" s="57"/>
    <row r="416" ht="15.75" customHeight="1" s="57"/>
    <row r="417" ht="15.75" customHeight="1" s="57"/>
    <row r="418" ht="15.75" customHeight="1" s="57"/>
    <row r="419" ht="15.75" customHeight="1" s="57"/>
    <row r="420" ht="15.75" customHeight="1" s="57"/>
    <row r="421" ht="15.75" customHeight="1" s="57"/>
    <row r="422" ht="15.75" customHeight="1" s="57"/>
    <row r="423" ht="15.75" customHeight="1" s="57"/>
    <row r="424" ht="15.75" customHeight="1" s="57"/>
    <row r="425" ht="15.75" customHeight="1" s="57"/>
    <row r="426" ht="15.75" customHeight="1" s="57"/>
    <row r="427" ht="15.75" customHeight="1" s="57"/>
    <row r="428" ht="15.75" customHeight="1" s="57"/>
    <row r="429" ht="15.75" customHeight="1" s="57"/>
    <row r="430" ht="15.75" customHeight="1" s="57"/>
    <row r="431" ht="15.75" customHeight="1" s="57"/>
    <row r="432" ht="15.75" customHeight="1" s="57"/>
    <row r="433" ht="15.75" customHeight="1" s="57"/>
    <row r="434" ht="15.75" customHeight="1" s="57"/>
    <row r="435" ht="15.75" customHeight="1" s="57"/>
    <row r="436" ht="15.75" customHeight="1" s="57"/>
    <row r="437" ht="15.75" customHeight="1" s="57"/>
    <row r="438" ht="15.75" customHeight="1" s="57"/>
    <row r="439" ht="15.75" customHeight="1" s="57"/>
    <row r="440" ht="15.75" customHeight="1" s="57"/>
    <row r="441" ht="15.75" customHeight="1" s="57"/>
    <row r="442" ht="15.75" customHeight="1" s="57"/>
    <row r="443" ht="15.75" customHeight="1" s="57"/>
    <row r="444" ht="15.75" customHeight="1" s="57"/>
    <row r="445" ht="15.75" customHeight="1" s="57"/>
    <row r="446" ht="15.75" customHeight="1" s="57"/>
    <row r="447" ht="15.75" customHeight="1" s="57"/>
    <row r="448" ht="15.75" customHeight="1" s="57"/>
    <row r="449" ht="15.75" customHeight="1" s="57"/>
    <row r="450" ht="15.75" customHeight="1" s="57"/>
    <row r="451" ht="15.75" customHeight="1" s="57"/>
    <row r="452" ht="15.75" customHeight="1" s="57"/>
    <row r="453" ht="15.75" customHeight="1" s="57"/>
    <row r="454" ht="15.75" customHeight="1" s="57"/>
    <row r="455" ht="15.75" customHeight="1" s="57"/>
    <row r="456" ht="15.75" customHeight="1" s="57"/>
    <row r="457" ht="15.75" customHeight="1" s="57"/>
    <row r="458" ht="15.75" customHeight="1" s="57"/>
    <row r="459" ht="15.75" customHeight="1" s="57"/>
    <row r="460" ht="15.75" customHeight="1" s="57"/>
    <row r="461" ht="15.75" customHeight="1" s="57"/>
    <row r="462" ht="15.75" customHeight="1" s="57"/>
    <row r="463" ht="15.75" customHeight="1" s="57"/>
    <row r="464" ht="15.75" customHeight="1" s="57"/>
    <row r="465" ht="15.75" customHeight="1" s="57"/>
    <row r="466" ht="15.75" customHeight="1" s="57"/>
    <row r="467" ht="15.75" customHeight="1" s="57"/>
    <row r="468" ht="15.75" customHeight="1" s="57"/>
    <row r="469" ht="15.75" customHeight="1" s="57"/>
    <row r="470" ht="15.75" customHeight="1" s="57"/>
    <row r="471" ht="15.75" customHeight="1" s="57"/>
    <row r="472" ht="15.75" customHeight="1" s="57"/>
    <row r="473" ht="15.75" customHeight="1" s="57"/>
    <row r="474" ht="15.75" customHeight="1" s="57"/>
    <row r="475" ht="15.75" customHeight="1" s="57"/>
    <row r="476" ht="15.75" customHeight="1" s="57"/>
    <row r="477" ht="15.75" customHeight="1" s="57"/>
    <row r="478" ht="15.75" customHeight="1" s="57"/>
    <row r="479" ht="15.75" customHeight="1" s="57"/>
    <row r="480" ht="15.75" customHeight="1" s="57"/>
    <row r="481" ht="15.75" customHeight="1" s="57"/>
    <row r="482" ht="15.75" customHeight="1" s="57"/>
    <row r="483" ht="15.75" customHeight="1" s="57"/>
    <row r="484" ht="15.75" customHeight="1" s="57"/>
    <row r="485" ht="15.75" customHeight="1" s="57"/>
    <row r="486" ht="15.75" customHeight="1" s="57"/>
    <row r="487" ht="15.75" customHeight="1" s="57"/>
    <row r="488" ht="15.75" customHeight="1" s="57"/>
    <row r="489" ht="15.75" customHeight="1" s="57"/>
    <row r="490" ht="15.75" customHeight="1" s="57"/>
    <row r="491" ht="15.75" customHeight="1" s="57"/>
    <row r="492" ht="15.75" customHeight="1" s="57"/>
    <row r="493" ht="15.75" customHeight="1" s="57"/>
    <row r="494" ht="15.75" customHeight="1" s="57"/>
    <row r="495" ht="15.75" customHeight="1" s="57"/>
    <row r="496" ht="15.75" customHeight="1" s="57"/>
    <row r="497" ht="15.75" customHeight="1" s="57"/>
    <row r="498" ht="15.75" customHeight="1" s="57"/>
    <row r="499" ht="15.75" customHeight="1" s="57"/>
    <row r="500" ht="15.75" customHeight="1" s="57"/>
    <row r="501" ht="15.75" customHeight="1" s="57"/>
    <row r="502" ht="15.75" customHeight="1" s="57"/>
    <row r="503" ht="15.75" customHeight="1" s="57"/>
    <row r="504" ht="15.75" customHeight="1" s="57"/>
    <row r="505" ht="15.75" customHeight="1" s="57"/>
    <row r="506" ht="15.75" customHeight="1" s="57"/>
    <row r="507" ht="15.75" customHeight="1" s="57"/>
    <row r="508" ht="15.75" customHeight="1" s="57"/>
    <row r="509" ht="15.75" customHeight="1" s="57"/>
    <row r="510" ht="15.75" customHeight="1" s="57"/>
    <row r="511" ht="15.75" customHeight="1" s="57"/>
    <row r="512" ht="15.75" customHeight="1" s="57"/>
    <row r="513" ht="15.75" customHeight="1" s="57"/>
    <row r="514" ht="15.75" customHeight="1" s="57"/>
    <row r="515" ht="15.75" customHeight="1" s="57"/>
    <row r="516" ht="15.75" customHeight="1" s="57"/>
    <row r="517" ht="15.75" customHeight="1" s="57"/>
    <row r="518" ht="15.75" customHeight="1" s="57"/>
    <row r="519" ht="15.75" customHeight="1" s="57"/>
    <row r="520" ht="15.75" customHeight="1" s="57"/>
    <row r="521" ht="15.75" customHeight="1" s="57"/>
    <row r="522" ht="15.75" customHeight="1" s="57"/>
    <row r="523" ht="15.75" customHeight="1" s="57"/>
    <row r="524" ht="15.75" customHeight="1" s="57"/>
    <row r="525" ht="15.75" customHeight="1" s="57"/>
    <row r="526" ht="15.75" customHeight="1" s="57"/>
    <row r="527" ht="15.75" customHeight="1" s="57"/>
    <row r="528" ht="15.75" customHeight="1" s="57"/>
    <row r="529" ht="15.75" customHeight="1" s="57"/>
    <row r="530" ht="15.75" customHeight="1" s="57"/>
    <row r="531" ht="15.75" customHeight="1" s="57"/>
    <row r="532" ht="15.75" customHeight="1" s="57"/>
    <row r="533" ht="15.75" customHeight="1" s="57"/>
    <row r="534" ht="15.75" customHeight="1" s="57"/>
    <row r="535" ht="15.75" customHeight="1" s="57"/>
    <row r="536" ht="15.75" customHeight="1" s="57"/>
    <row r="537" ht="15.75" customHeight="1" s="57"/>
    <row r="538" ht="15.75" customHeight="1" s="57"/>
    <row r="539" ht="15.75" customHeight="1" s="57"/>
    <row r="540" ht="15.75" customHeight="1" s="57"/>
    <row r="541" ht="15.75" customHeight="1" s="57"/>
    <row r="542" ht="15.75" customHeight="1" s="57"/>
    <row r="543" ht="15.75" customHeight="1" s="57"/>
    <row r="544" ht="15.75" customHeight="1" s="57"/>
    <row r="545" ht="15.75" customHeight="1" s="57"/>
    <row r="546" ht="15.75" customHeight="1" s="57"/>
    <row r="547" ht="15.75" customHeight="1" s="57"/>
    <row r="548" ht="15.75" customHeight="1" s="57"/>
    <row r="549" ht="15.75" customHeight="1" s="57"/>
    <row r="550" ht="15.75" customHeight="1" s="57"/>
    <row r="551" ht="15.75" customHeight="1" s="57"/>
    <row r="552" ht="15.75" customHeight="1" s="57"/>
    <row r="553" ht="15.75" customHeight="1" s="57"/>
    <row r="554" ht="15.75" customHeight="1" s="57"/>
    <row r="555" ht="15.75" customHeight="1" s="57"/>
    <row r="556" ht="15.75" customHeight="1" s="57"/>
    <row r="557" ht="15.75" customHeight="1" s="57"/>
    <row r="558" ht="15.75" customHeight="1" s="57"/>
    <row r="559" ht="15.75" customHeight="1" s="57"/>
    <row r="560" ht="15.75" customHeight="1" s="57"/>
    <row r="561" ht="15.75" customHeight="1" s="57"/>
    <row r="562" ht="15.75" customHeight="1" s="57"/>
    <row r="563" ht="15.75" customHeight="1" s="57"/>
    <row r="564" ht="15.75" customHeight="1" s="57"/>
    <row r="565" ht="15.75" customHeight="1" s="57"/>
    <row r="566" ht="15.75" customHeight="1" s="57"/>
    <row r="567" ht="15.75" customHeight="1" s="57"/>
    <row r="568" ht="15.75" customHeight="1" s="57"/>
    <row r="569" ht="15.75" customHeight="1" s="57"/>
    <row r="570" ht="15.75" customHeight="1" s="57"/>
    <row r="571" ht="15.75" customHeight="1" s="57"/>
    <row r="572" ht="15.75" customHeight="1" s="57"/>
    <row r="573" ht="15.75" customHeight="1" s="57"/>
    <row r="574" ht="15.75" customHeight="1" s="57"/>
    <row r="575" ht="15.75" customHeight="1" s="57"/>
    <row r="576" ht="15.75" customHeight="1" s="57"/>
    <row r="577" ht="15.75" customHeight="1" s="57"/>
    <row r="578" ht="15.75" customHeight="1" s="57"/>
    <row r="579" ht="15.75" customHeight="1" s="57"/>
    <row r="580" ht="15.75" customHeight="1" s="57"/>
    <row r="581" ht="15.75" customHeight="1" s="57"/>
    <row r="582" ht="15.75" customHeight="1" s="57"/>
    <row r="583" ht="15.75" customHeight="1" s="57"/>
    <row r="584" ht="15.75" customHeight="1" s="57"/>
    <row r="585" ht="15.75" customHeight="1" s="57"/>
    <row r="586" ht="15.75" customHeight="1" s="57"/>
    <row r="587" ht="15.75" customHeight="1" s="57"/>
    <row r="588" ht="15.75" customHeight="1" s="57"/>
    <row r="589" ht="15.75" customHeight="1" s="57"/>
    <row r="590" ht="15.75" customHeight="1" s="57"/>
    <row r="591" ht="15.75" customHeight="1" s="57"/>
    <row r="592" ht="15.75" customHeight="1" s="57"/>
    <row r="593" ht="15.75" customHeight="1" s="57"/>
    <row r="594" ht="15.75" customHeight="1" s="57"/>
    <row r="595" ht="15.75" customHeight="1" s="57"/>
    <row r="596" ht="15.75" customHeight="1" s="57"/>
    <row r="597" ht="15.75" customHeight="1" s="57"/>
    <row r="598" ht="15.75" customHeight="1" s="57"/>
    <row r="599" ht="15.75" customHeight="1" s="57"/>
    <row r="600" ht="15.75" customHeight="1" s="57"/>
    <row r="601" ht="15.75" customHeight="1" s="57"/>
    <row r="602" ht="15.75" customHeight="1" s="57"/>
    <row r="603" ht="15.75" customHeight="1" s="57"/>
    <row r="604" ht="15.75" customHeight="1" s="57"/>
    <row r="605" ht="15.75" customHeight="1" s="57"/>
    <row r="606" ht="15.75" customHeight="1" s="57"/>
    <row r="607" ht="15.75" customHeight="1" s="57"/>
    <row r="608" ht="15.75" customHeight="1" s="57"/>
    <row r="609" ht="15.75" customHeight="1" s="57"/>
    <row r="610" ht="15.75" customHeight="1" s="57"/>
    <row r="611" ht="15.75" customHeight="1" s="57"/>
    <row r="612" ht="15.75" customHeight="1" s="57"/>
    <row r="613" ht="15.75" customHeight="1" s="57"/>
    <row r="614" ht="15.75" customHeight="1" s="57"/>
    <row r="615" ht="15.75" customHeight="1" s="57"/>
    <row r="616" ht="15.75" customHeight="1" s="57"/>
    <row r="617" ht="15.75" customHeight="1" s="57"/>
    <row r="618" ht="15.75" customHeight="1" s="57"/>
    <row r="619" ht="15.75" customHeight="1" s="57"/>
    <row r="620" ht="15.75" customHeight="1" s="57"/>
    <row r="621" ht="15.75" customHeight="1" s="57"/>
    <row r="622" ht="15.75" customHeight="1" s="57"/>
    <row r="623" ht="15.75" customHeight="1" s="57"/>
    <row r="624" ht="15.75" customHeight="1" s="57"/>
    <row r="625" ht="15.75" customHeight="1" s="57"/>
    <row r="626" ht="15.75" customHeight="1" s="57"/>
    <row r="627" ht="15.75" customHeight="1" s="57"/>
    <row r="628" ht="15.75" customHeight="1" s="57"/>
    <row r="629" ht="15.75" customHeight="1" s="57"/>
    <row r="630" ht="15.75" customHeight="1" s="57"/>
    <row r="631" ht="15.75" customHeight="1" s="57"/>
    <row r="632" ht="15.75" customHeight="1" s="57"/>
    <row r="633" ht="15.75" customHeight="1" s="57"/>
    <row r="634" ht="15.75" customHeight="1" s="57"/>
    <row r="635" ht="15.75" customHeight="1" s="57"/>
    <row r="636" ht="15.75" customHeight="1" s="57"/>
    <row r="637" ht="15.75" customHeight="1" s="57"/>
    <row r="638" ht="15.75" customHeight="1" s="57"/>
    <row r="639" ht="15.75" customHeight="1" s="57"/>
    <row r="640" ht="15.75" customHeight="1" s="57"/>
    <row r="641" ht="15.75" customHeight="1" s="57"/>
    <row r="642" ht="15.75" customHeight="1" s="57"/>
    <row r="643" ht="15.75" customHeight="1" s="57"/>
    <row r="644" ht="15.75" customHeight="1" s="57"/>
    <row r="645" ht="15.75" customHeight="1" s="57"/>
    <row r="646" ht="15.75" customHeight="1" s="57"/>
    <row r="647" ht="15.75" customHeight="1" s="57"/>
    <row r="648" ht="15.75" customHeight="1" s="57"/>
    <row r="649" ht="15.75" customHeight="1" s="57"/>
    <row r="650" ht="15.75" customHeight="1" s="57"/>
    <row r="651" ht="15.75" customHeight="1" s="57"/>
    <row r="652" ht="15.75" customHeight="1" s="57"/>
    <row r="653" ht="15.75" customHeight="1" s="57"/>
    <row r="654" ht="15.75" customHeight="1" s="57"/>
    <row r="655" ht="15.75" customHeight="1" s="57"/>
    <row r="656" ht="15.75" customHeight="1" s="57"/>
    <row r="657" ht="15.75" customHeight="1" s="57"/>
    <row r="658" ht="15.75" customHeight="1" s="57"/>
    <row r="659" ht="15.75" customHeight="1" s="57"/>
    <row r="660" ht="15.75" customHeight="1" s="57"/>
    <row r="661" ht="15.75" customHeight="1" s="57"/>
    <row r="662" ht="15.75" customHeight="1" s="57"/>
    <row r="663" ht="15.75" customHeight="1" s="57"/>
    <row r="664" ht="15.75" customHeight="1" s="57"/>
    <row r="665" ht="15.75" customHeight="1" s="57"/>
    <row r="666" ht="15.75" customHeight="1" s="57"/>
    <row r="667" ht="15.75" customHeight="1" s="57"/>
    <row r="668" ht="15.75" customHeight="1" s="57"/>
    <row r="669" ht="15.75" customHeight="1" s="57"/>
    <row r="670" ht="15.75" customHeight="1" s="57"/>
    <row r="671" ht="15.75" customHeight="1" s="57"/>
    <row r="672" ht="15.75" customHeight="1" s="57"/>
    <row r="673" ht="15.75" customHeight="1" s="57"/>
    <row r="674" ht="15.75" customHeight="1" s="57"/>
    <row r="675" ht="15.75" customHeight="1" s="57"/>
    <row r="676" ht="15.75" customHeight="1" s="57"/>
    <row r="677" ht="15.75" customHeight="1" s="57"/>
    <row r="678" ht="15.75" customHeight="1" s="57"/>
    <row r="679" ht="15.75" customHeight="1" s="57"/>
    <row r="680" ht="15.75" customHeight="1" s="57"/>
    <row r="681" ht="15.75" customHeight="1" s="57"/>
    <row r="682" ht="15.75" customHeight="1" s="57"/>
    <row r="683" ht="15.75" customHeight="1" s="57"/>
    <row r="684" ht="15.75" customHeight="1" s="57"/>
    <row r="685" ht="15.75" customHeight="1" s="57"/>
    <row r="686" ht="15.75" customHeight="1" s="57"/>
    <row r="687" ht="15.75" customHeight="1" s="57"/>
    <row r="688" ht="15.75" customHeight="1" s="57"/>
    <row r="689" ht="15.75" customHeight="1" s="57"/>
    <row r="690" ht="15.75" customHeight="1" s="57"/>
    <row r="691" ht="15.75" customHeight="1" s="57"/>
    <row r="692" ht="15.75" customHeight="1" s="57"/>
    <row r="693" ht="15.75" customHeight="1" s="57"/>
    <row r="694" ht="15.75" customHeight="1" s="57"/>
    <row r="695" ht="15.75" customHeight="1" s="57"/>
    <row r="696" ht="15.75" customHeight="1" s="57"/>
    <row r="697" ht="15.75" customHeight="1" s="57"/>
    <row r="698" ht="15.75" customHeight="1" s="57"/>
    <row r="699" ht="15.75" customHeight="1" s="57"/>
    <row r="700" ht="15.75" customHeight="1" s="57"/>
    <row r="701" ht="15.75" customHeight="1" s="57"/>
    <row r="702" ht="15.75" customHeight="1" s="57"/>
    <row r="703" ht="15.75" customHeight="1" s="57"/>
    <row r="704" ht="15.75" customHeight="1" s="57"/>
    <row r="705" ht="15.75" customHeight="1" s="57"/>
    <row r="706" ht="15.75" customHeight="1" s="57"/>
    <row r="707" ht="15.75" customHeight="1" s="57"/>
    <row r="708" ht="15.75" customHeight="1" s="57"/>
    <row r="709" ht="15.75" customHeight="1" s="57"/>
    <row r="710" ht="15.75" customHeight="1" s="57"/>
    <row r="711" ht="15.75" customHeight="1" s="57"/>
    <row r="712" ht="15.75" customHeight="1" s="57"/>
    <row r="713" ht="15.75" customHeight="1" s="57"/>
    <row r="714" ht="15.75" customHeight="1" s="57"/>
    <row r="715" ht="15.75" customHeight="1" s="57"/>
    <row r="716" ht="15.75" customHeight="1" s="57"/>
    <row r="717" ht="15.75" customHeight="1" s="57"/>
    <row r="718" ht="15.75" customHeight="1" s="57"/>
    <row r="719" ht="15.75" customHeight="1" s="57"/>
    <row r="720" ht="15.75" customHeight="1" s="57"/>
    <row r="721" ht="15.75" customHeight="1" s="57"/>
    <row r="722" ht="15.75" customHeight="1" s="57"/>
    <row r="723" ht="15.75" customHeight="1" s="57"/>
    <row r="724" ht="15.75" customHeight="1" s="57"/>
    <row r="725" ht="15.75" customHeight="1" s="57"/>
    <row r="726" ht="15.75" customHeight="1" s="57"/>
    <row r="727" ht="15.75" customHeight="1" s="57"/>
    <row r="728" ht="15.75" customHeight="1" s="57"/>
    <row r="729" ht="15.75" customHeight="1" s="57"/>
    <row r="730" ht="15.75" customHeight="1" s="57"/>
    <row r="731" ht="15.75" customHeight="1" s="57"/>
    <row r="732" ht="15.75" customHeight="1" s="57"/>
    <row r="733" ht="15.75" customHeight="1" s="57"/>
    <row r="734" ht="15.75" customHeight="1" s="57"/>
    <row r="735" ht="15.75" customHeight="1" s="57"/>
    <row r="736" ht="15.75" customHeight="1" s="57"/>
    <row r="737" ht="15.75" customHeight="1" s="57"/>
    <row r="738" ht="15.75" customHeight="1" s="57"/>
    <row r="739" ht="15.75" customHeight="1" s="57"/>
    <row r="740" ht="15.75" customHeight="1" s="57"/>
    <row r="741" ht="15.75" customHeight="1" s="57"/>
    <row r="742" ht="15.75" customHeight="1" s="57"/>
    <row r="743" ht="15.75" customHeight="1" s="57"/>
    <row r="744" ht="15.75" customHeight="1" s="57"/>
    <row r="745" ht="15.75" customHeight="1" s="57"/>
    <row r="746" ht="15.75" customHeight="1" s="57"/>
    <row r="747" ht="15.75" customHeight="1" s="57"/>
    <row r="748" ht="15.75" customHeight="1" s="57"/>
    <row r="749" ht="15.75" customHeight="1" s="57"/>
    <row r="750" ht="15.75" customHeight="1" s="57"/>
    <row r="751" ht="15.75" customHeight="1" s="57"/>
    <row r="752" ht="15.75" customHeight="1" s="57"/>
    <row r="753" ht="15.75" customHeight="1" s="57"/>
    <row r="754" ht="15.75" customHeight="1" s="57"/>
    <row r="755" ht="15.75" customHeight="1" s="57"/>
    <row r="756" ht="15.75" customHeight="1" s="57"/>
    <row r="757" ht="15.75" customHeight="1" s="57"/>
    <row r="758" ht="15.75" customHeight="1" s="57"/>
    <row r="759" ht="15.75" customHeight="1" s="57"/>
    <row r="760" ht="15.75" customHeight="1" s="57"/>
    <row r="761" ht="15.75" customHeight="1" s="57"/>
    <row r="762" ht="15.75" customHeight="1" s="57"/>
    <row r="763" ht="15.75" customHeight="1" s="57"/>
    <row r="764" ht="15.75" customHeight="1" s="57"/>
    <row r="765" ht="15.75" customHeight="1" s="57"/>
    <row r="766" ht="15.75" customHeight="1" s="57"/>
    <row r="767" ht="15.75" customHeight="1" s="57"/>
    <row r="768" ht="15.75" customHeight="1" s="57"/>
    <row r="769" ht="15.75" customHeight="1" s="57"/>
    <row r="770" ht="15.75" customHeight="1" s="57"/>
    <row r="771" ht="15.75" customHeight="1" s="57"/>
    <row r="772" ht="15.75" customHeight="1" s="57"/>
    <row r="773" ht="15.75" customHeight="1" s="57"/>
    <row r="774" ht="15.75" customHeight="1" s="57"/>
    <row r="775" ht="15.75" customHeight="1" s="57"/>
    <row r="776" ht="15.75" customHeight="1" s="57"/>
    <row r="777" ht="15.75" customHeight="1" s="57"/>
    <row r="778" ht="15.75" customHeight="1" s="57"/>
    <row r="779" ht="15.75" customHeight="1" s="57"/>
    <row r="780" ht="15.75" customHeight="1" s="57"/>
    <row r="781" ht="15.75" customHeight="1" s="57"/>
    <row r="782" ht="15.75" customHeight="1" s="57"/>
    <row r="783" ht="15.75" customHeight="1" s="57"/>
    <row r="784" ht="15.75" customHeight="1" s="57"/>
    <row r="785" ht="15.75" customHeight="1" s="57"/>
    <row r="786" ht="15.75" customHeight="1" s="57"/>
    <row r="787" ht="15.75" customHeight="1" s="57"/>
    <row r="788" ht="15.75" customHeight="1" s="57"/>
    <row r="789" ht="15.75" customHeight="1" s="57"/>
    <row r="790" ht="15.75" customHeight="1" s="57"/>
    <row r="791" ht="15.75" customHeight="1" s="57"/>
    <row r="792" ht="15.75" customHeight="1" s="57"/>
    <row r="793" ht="15.75" customHeight="1" s="57"/>
    <row r="794" ht="15.75" customHeight="1" s="57"/>
    <row r="795" ht="15.75" customHeight="1" s="57"/>
    <row r="796" ht="15.75" customHeight="1" s="57"/>
    <row r="797" ht="15.75" customHeight="1" s="57"/>
    <row r="798" ht="15.75" customHeight="1" s="57"/>
    <row r="799" ht="15.75" customHeight="1" s="57"/>
    <row r="800" ht="15.75" customHeight="1" s="57"/>
    <row r="801" ht="15.75" customHeight="1" s="57"/>
    <row r="802" ht="15.75" customHeight="1" s="57"/>
    <row r="803" ht="15.75" customHeight="1" s="57"/>
    <row r="804" ht="15.75" customHeight="1" s="57"/>
    <row r="805" ht="15.75" customHeight="1" s="57"/>
    <row r="806" ht="15.75" customHeight="1" s="57"/>
    <row r="807" ht="15.75" customHeight="1" s="57"/>
    <row r="808" ht="15.75" customHeight="1" s="57"/>
    <row r="809" ht="15.75" customHeight="1" s="57"/>
    <row r="810" ht="15.75" customHeight="1" s="57"/>
    <row r="811" ht="15.75" customHeight="1" s="57"/>
    <row r="812" ht="15.75" customHeight="1" s="57"/>
    <row r="813" ht="15.75" customHeight="1" s="57"/>
    <row r="814" ht="15.75" customHeight="1" s="57"/>
    <row r="815" ht="15.75" customHeight="1" s="57"/>
    <row r="816" ht="15.75" customHeight="1" s="57"/>
    <row r="817" ht="15.75" customHeight="1" s="57"/>
    <row r="818" ht="15.75" customHeight="1" s="57"/>
  </sheetData>
  <mergeCells count="4">
    <mergeCell ref="A1:T1"/>
    <mergeCell ref="A26:T26"/>
    <mergeCell ref="A2:T2"/>
    <mergeCell ref="A24:J24"/>
  </mergeCells>
  <conditionalFormatting sqref="A5:T23">
    <cfRule type="expression" priority="1" dxfId="0">
      <formula>MOD(ROW(),2)=0</formula>
    </cfRule>
  </conditionalFormatting>
  <dataValidations count="1">
    <dataValidation sqref="H5:H23" showDropDown="0" showInputMessage="0" showErrorMessage="0" allowBlank="1" type="list">
      <formula1>"LS,SF,LF,EA,SY,CY,HR,DAY,SET,LOT"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Apex Estimating &amp; Bid Services</dc:creator>
  <dc:title>Apex Estimating sample estimate</dc:title>
  <dc:subject>Project details removed for confidentiality</dc:subject>
  <dcterms:created xsi:type="dcterms:W3CDTF">2026-10-07T04:38:13Z</dcterms:created>
  <dcterms:modified xsi:type="dcterms:W3CDTF">2026-10-07T04:38:13Z</dcterms:modified>
  <cp:lastModifiedBy>Apex Estimating &amp; Bid Services</cp:lastModifiedBy>
</cp:coreProperties>
</file>